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75" windowWidth="11580" windowHeight="6030" tabRatio="595"/>
  </bookViews>
  <sheets>
    <sheet name="Montage financier" sheetId="1" r:id="rId1"/>
    <sheet name="Résultats prévisionnels" sheetId="8" r:id="rId2"/>
    <sheet name="Détail des prévisions" sheetId="9" r:id="rId3"/>
    <sheet name="Plan de financement" sheetId="4" r:id="rId4"/>
  </sheets>
  <calcPr calcId="125725"/>
</workbook>
</file>

<file path=xl/calcChain.xml><?xml version="1.0" encoding="utf-8"?>
<calcChain xmlns="http://schemas.openxmlformats.org/spreadsheetml/2006/main">
  <c r="E13" i="4"/>
  <c r="D13"/>
  <c r="C13"/>
  <c r="E6"/>
  <c r="D6"/>
  <c r="C6"/>
  <c r="G50" i="8"/>
  <c r="E50"/>
  <c r="C50"/>
  <c r="G49"/>
  <c r="E49"/>
  <c r="C49"/>
  <c r="G47"/>
  <c r="G46"/>
  <c r="G48" s="1"/>
  <c r="E47"/>
  <c r="E46"/>
  <c r="E48"/>
  <c r="C48"/>
  <c r="C47"/>
  <c r="C46"/>
  <c r="G44"/>
  <c r="E44"/>
  <c r="C44"/>
  <c r="H46"/>
  <c r="H44"/>
  <c r="H35"/>
  <c r="H36"/>
  <c r="H37"/>
  <c r="H38"/>
  <c r="H39"/>
  <c r="H40"/>
  <c r="H41"/>
  <c r="H42"/>
  <c r="H43"/>
  <c r="F46"/>
  <c r="F38"/>
  <c r="F39"/>
  <c r="F40"/>
  <c r="F41"/>
  <c r="F42"/>
  <c r="F43"/>
  <c r="F44"/>
  <c r="F35"/>
  <c r="F36"/>
  <c r="F37"/>
  <c r="D46"/>
  <c r="D44"/>
  <c r="D35"/>
  <c r="D36"/>
  <c r="D37"/>
  <c r="D38"/>
  <c r="D39"/>
  <c r="D40"/>
  <c r="D41"/>
  <c r="D42"/>
  <c r="D43"/>
  <c r="H34"/>
  <c r="H29"/>
  <c r="F34"/>
  <c r="F29"/>
  <c r="H25"/>
  <c r="F25"/>
  <c r="G43"/>
  <c r="E43"/>
  <c r="C43"/>
  <c r="G42"/>
  <c r="E42"/>
  <c r="C42"/>
  <c r="G41"/>
  <c r="E41"/>
  <c r="C41"/>
  <c r="G40"/>
  <c r="E40"/>
  <c r="C40"/>
  <c r="G38"/>
  <c r="E38"/>
  <c r="C38"/>
  <c r="G36"/>
  <c r="E36"/>
  <c r="C36"/>
  <c r="G35"/>
  <c r="E35"/>
  <c r="C35"/>
  <c r="G34"/>
  <c r="E34"/>
  <c r="D34"/>
  <c r="H32"/>
  <c r="H31"/>
  <c r="F33"/>
  <c r="F32"/>
  <c r="F31"/>
  <c r="D32"/>
  <c r="D33"/>
  <c r="D31"/>
  <c r="C34"/>
  <c r="G33"/>
  <c r="E33"/>
  <c r="C33"/>
  <c r="G32"/>
  <c r="E32"/>
  <c r="C32"/>
  <c r="G31"/>
  <c r="E31"/>
  <c r="C31"/>
  <c r="G29"/>
  <c r="E29"/>
  <c r="D29"/>
  <c r="D25"/>
  <c r="H28"/>
  <c r="H27"/>
  <c r="F28"/>
  <c r="F27"/>
  <c r="D28"/>
  <c r="D27"/>
  <c r="C29"/>
  <c r="G28"/>
  <c r="E28"/>
  <c r="C28"/>
  <c r="G27"/>
  <c r="E27"/>
  <c r="C27"/>
  <c r="G25"/>
  <c r="H24" s="1"/>
  <c r="E25"/>
  <c r="F23" s="1"/>
  <c r="H23"/>
  <c r="F24"/>
  <c r="D24"/>
  <c r="D23"/>
  <c r="C25"/>
  <c r="G24"/>
  <c r="E24"/>
  <c r="C24"/>
  <c r="G23"/>
  <c r="E23"/>
  <c r="C23"/>
  <c r="G20"/>
  <c r="H20" s="1"/>
  <c r="E20"/>
  <c r="F20" s="1"/>
  <c r="C20"/>
  <c r="H19"/>
  <c r="H18"/>
  <c r="F19"/>
  <c r="F18"/>
  <c r="D19"/>
  <c r="D20"/>
  <c r="D18"/>
  <c r="G15"/>
  <c r="E15"/>
  <c r="F15" s="1"/>
  <c r="C15"/>
  <c r="G19"/>
  <c r="E19"/>
  <c r="C19"/>
  <c r="G18"/>
  <c r="E18"/>
  <c r="C18"/>
  <c r="G17"/>
  <c r="E17"/>
  <c r="C17"/>
  <c r="H15"/>
  <c r="H14"/>
  <c r="H13"/>
  <c r="H12"/>
  <c r="F14"/>
  <c r="F13"/>
  <c r="F12"/>
  <c r="D13"/>
  <c r="D14"/>
  <c r="D15"/>
  <c r="D12"/>
  <c r="G14"/>
  <c r="E14"/>
  <c r="C14"/>
  <c r="G13"/>
  <c r="E13"/>
  <c r="C13"/>
  <c r="G12"/>
  <c r="E12"/>
  <c r="C12"/>
  <c r="G11"/>
  <c r="E11"/>
  <c r="C11"/>
  <c r="H9"/>
  <c r="H8"/>
  <c r="H7"/>
  <c r="F9"/>
  <c r="F8"/>
  <c r="F7"/>
  <c r="D8"/>
  <c r="D9"/>
  <c r="D7"/>
  <c r="G9"/>
  <c r="E9"/>
  <c r="C9"/>
  <c r="G8"/>
  <c r="E8"/>
  <c r="C8"/>
  <c r="G7"/>
  <c r="E7"/>
  <c r="C7"/>
  <c r="G6"/>
  <c r="E6"/>
  <c r="C6"/>
  <c r="P80" i="9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60"/>
  <c r="O79"/>
  <c r="O80" s="1"/>
  <c r="O62"/>
  <c r="M79"/>
  <c r="M80" s="1"/>
  <c r="M62"/>
  <c r="H91"/>
  <c r="H90"/>
  <c r="H89"/>
  <c r="H88"/>
  <c r="H87"/>
  <c r="H86"/>
  <c r="H85"/>
  <c r="H84"/>
  <c r="H83"/>
  <c r="H82"/>
  <c r="H81"/>
  <c r="H80"/>
  <c r="H79"/>
  <c r="F91"/>
  <c r="F90"/>
  <c r="F89"/>
  <c r="F88"/>
  <c r="F87"/>
  <c r="F86"/>
  <c r="F85"/>
  <c r="F84"/>
  <c r="F83"/>
  <c r="F82"/>
  <c r="F81"/>
  <c r="F80"/>
  <c r="F79"/>
  <c r="D80"/>
  <c r="D81"/>
  <c r="D82"/>
  <c r="D83"/>
  <c r="D84"/>
  <c r="D85"/>
  <c r="D86"/>
  <c r="D87"/>
  <c r="D88"/>
  <c r="D89"/>
  <c r="D90"/>
  <c r="D91"/>
  <c r="D79"/>
  <c r="G89"/>
  <c r="G90" s="1"/>
  <c r="G91" s="1"/>
  <c r="G85"/>
  <c r="G81"/>
  <c r="E89"/>
  <c r="E90" s="1"/>
  <c r="E91" s="1"/>
  <c r="E85"/>
  <c r="E81"/>
  <c r="C89"/>
  <c r="C85"/>
  <c r="H74"/>
  <c r="H73"/>
  <c r="H72"/>
  <c r="H71"/>
  <c r="H70"/>
  <c r="H69"/>
  <c r="H68"/>
  <c r="H67"/>
  <c r="H66"/>
  <c r="H65"/>
  <c r="H64"/>
  <c r="H63"/>
  <c r="H62"/>
  <c r="H61"/>
  <c r="H60"/>
  <c r="F74"/>
  <c r="F73"/>
  <c r="F72"/>
  <c r="F71"/>
  <c r="F70"/>
  <c r="F69"/>
  <c r="F68"/>
  <c r="F67"/>
  <c r="F66"/>
  <c r="F65"/>
  <c r="F64"/>
  <c r="F63"/>
  <c r="F62"/>
  <c r="F61"/>
  <c r="F60"/>
  <c r="D73"/>
  <c r="D74"/>
  <c r="D72"/>
  <c r="D71"/>
  <c r="D70"/>
  <c r="D69"/>
  <c r="D68"/>
  <c r="D67"/>
  <c r="D66"/>
  <c r="D65"/>
  <c r="D64"/>
  <c r="D63"/>
  <c r="D61"/>
  <c r="D60"/>
  <c r="D62"/>
  <c r="P34"/>
  <c r="N34"/>
  <c r="O34"/>
  <c r="M34"/>
  <c r="K34"/>
  <c r="H53"/>
  <c r="H52"/>
  <c r="H51"/>
  <c r="H50"/>
  <c r="H49"/>
  <c r="H47"/>
  <c r="H46"/>
  <c r="H42"/>
  <c r="H41"/>
  <c r="H40"/>
  <c r="H39"/>
  <c r="H38"/>
  <c r="H36"/>
  <c r="H35"/>
  <c r="F53"/>
  <c r="F52"/>
  <c r="F51"/>
  <c r="F50"/>
  <c r="F49"/>
  <c r="F47"/>
  <c r="F46"/>
  <c r="F42"/>
  <c r="F41"/>
  <c r="F40"/>
  <c r="F39"/>
  <c r="F38"/>
  <c r="F36"/>
  <c r="F35"/>
  <c r="D53"/>
  <c r="D52"/>
  <c r="D51"/>
  <c r="D50"/>
  <c r="D49"/>
  <c r="D47"/>
  <c r="D46"/>
  <c r="D42"/>
  <c r="D41"/>
  <c r="D40"/>
  <c r="D39"/>
  <c r="D38"/>
  <c r="D36"/>
  <c r="D35"/>
  <c r="G51"/>
  <c r="G48"/>
  <c r="G52" s="1"/>
  <c r="G43"/>
  <c r="E51"/>
  <c r="E48"/>
  <c r="E52" s="1"/>
  <c r="E43"/>
  <c r="C53"/>
  <c r="C52"/>
  <c r="C51"/>
  <c r="C48"/>
  <c r="C43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8"/>
  <c r="P7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8"/>
  <c r="N7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8"/>
  <c r="L7"/>
  <c r="O29"/>
  <c r="O20"/>
  <c r="O17"/>
  <c r="O14"/>
  <c r="O30" s="1"/>
  <c r="O9"/>
  <c r="M29"/>
  <c r="M20"/>
  <c r="M17"/>
  <c r="M14"/>
  <c r="M30" s="1"/>
  <c r="M9"/>
  <c r="K31"/>
  <c r="K30"/>
  <c r="K29"/>
  <c r="K20"/>
  <c r="K17"/>
  <c r="K14"/>
  <c r="K9"/>
  <c r="H29"/>
  <c r="H28"/>
  <c r="H27"/>
  <c r="H26"/>
  <c r="H25"/>
  <c r="H24"/>
  <c r="H23"/>
  <c r="H22"/>
  <c r="H21"/>
  <c r="H20"/>
  <c r="H19"/>
  <c r="H18"/>
  <c r="H17"/>
  <c r="H16"/>
  <c r="H15"/>
  <c r="H8"/>
  <c r="H9"/>
  <c r="H10"/>
  <c r="H11"/>
  <c r="H7"/>
  <c r="F29"/>
  <c r="F28"/>
  <c r="F27"/>
  <c r="F26"/>
  <c r="F25"/>
  <c r="F24"/>
  <c r="F23"/>
  <c r="F22"/>
  <c r="F21"/>
  <c r="F20"/>
  <c r="F19"/>
  <c r="F18"/>
  <c r="F17"/>
  <c r="F16"/>
  <c r="F15"/>
  <c r="F8"/>
  <c r="F9"/>
  <c r="F10"/>
  <c r="F11"/>
  <c r="F7"/>
  <c r="G27"/>
  <c r="G28" s="1"/>
  <c r="G29" s="1"/>
  <c r="E27"/>
  <c r="E28" s="1"/>
  <c r="G17"/>
  <c r="E17"/>
  <c r="G12"/>
  <c r="E12"/>
  <c r="D29"/>
  <c r="D28"/>
  <c r="D27"/>
  <c r="D26"/>
  <c r="D25"/>
  <c r="D24"/>
  <c r="D23"/>
  <c r="D22"/>
  <c r="D21"/>
  <c r="D20"/>
  <c r="D19"/>
  <c r="D18"/>
  <c r="D16"/>
  <c r="D15"/>
  <c r="D17"/>
  <c r="D8"/>
  <c r="D9"/>
  <c r="D10"/>
  <c r="D11"/>
  <c r="D7"/>
  <c r="H33" i="8" l="1"/>
  <c r="G53" i="9"/>
  <c r="E53"/>
  <c r="O31"/>
  <c r="M31"/>
  <c r="E29"/>
  <c r="C81" l="1"/>
  <c r="K79"/>
  <c r="C73"/>
  <c r="K62"/>
  <c r="C62"/>
  <c r="C27"/>
  <c r="C17"/>
  <c r="C12"/>
  <c r="C28" l="1"/>
  <c r="C74"/>
  <c r="C90"/>
  <c r="C29"/>
  <c r="C91"/>
  <c r="K80"/>
  <c r="E18" i="4" l="1"/>
  <c r="I18" i="1"/>
  <c r="J22" s="1"/>
  <c r="J29"/>
  <c r="J30"/>
  <c r="J31"/>
  <c r="J33"/>
  <c r="I22"/>
  <c r="K22" s="1"/>
  <c r="I23"/>
  <c r="C15" i="4"/>
  <c r="I24" i="1"/>
  <c r="C14" i="4"/>
  <c r="C30" i="1"/>
  <c r="C5" i="4" s="1"/>
  <c r="F27" i="1"/>
  <c r="F32"/>
  <c r="F33"/>
  <c r="C33"/>
  <c r="C11" i="4" l="1"/>
  <c r="L22" i="1"/>
  <c r="J23" l="1"/>
  <c r="C30" i="4"/>
  <c r="D30"/>
  <c r="D31" s="1"/>
  <c r="E30"/>
  <c r="E31" l="1"/>
  <c r="E9" s="1"/>
  <c r="C16"/>
  <c r="C9"/>
  <c r="K23" i="1"/>
  <c r="D16" i="4"/>
  <c r="D9"/>
  <c r="E16" l="1"/>
  <c r="D11"/>
  <c r="L23" i="1"/>
  <c r="J24" l="1"/>
  <c r="K24" l="1"/>
  <c r="C18" i="4"/>
  <c r="C20" s="1"/>
  <c r="C21" s="1"/>
  <c r="D19" s="1"/>
  <c r="E11" l="1"/>
  <c r="L24" i="1"/>
  <c r="D18" i="4"/>
  <c r="D20" s="1"/>
  <c r="D21" s="1"/>
  <c r="E19" s="1"/>
  <c r="E20" l="1"/>
  <c r="E21" s="1"/>
</calcChain>
</file>

<file path=xl/sharedStrings.xml><?xml version="1.0" encoding="utf-8"?>
<sst xmlns="http://schemas.openxmlformats.org/spreadsheetml/2006/main" count="317" uniqueCount="185">
  <si>
    <t>MONTAGE FINANCIER DU PROJET</t>
  </si>
  <si>
    <t>BESOINS</t>
  </si>
  <si>
    <t>RESSOURCES</t>
  </si>
  <si>
    <t>Investissements</t>
  </si>
  <si>
    <t>Durée</t>
  </si>
  <si>
    <t>Amt.</t>
  </si>
  <si>
    <t>...</t>
  </si>
  <si>
    <t>Total</t>
  </si>
  <si>
    <t>Fonds de roulement</t>
  </si>
  <si>
    <t>Fonds propres</t>
  </si>
  <si>
    <t>Capital</t>
  </si>
  <si>
    <t>Comptes-courants</t>
  </si>
  <si>
    <t>Subventions</t>
  </si>
  <si>
    <t>Emprunts et crédit-bail</t>
  </si>
  <si>
    <t>Emprunts bancaires</t>
  </si>
  <si>
    <t>Total ressources</t>
  </si>
  <si>
    <t>Total emplois</t>
  </si>
  <si>
    <t>COMPTES DE RESULTATS PREVISIONNELS</t>
  </si>
  <si>
    <t>Année 1</t>
  </si>
  <si>
    <t>Année 2</t>
  </si>
  <si>
    <t>Année 3</t>
  </si>
  <si>
    <t>Loyers</t>
  </si>
  <si>
    <t>Redevances de crédit-bail</t>
  </si>
  <si>
    <t>Dotations aux amortissements</t>
  </si>
  <si>
    <t>PLAN DE FINANCEMENT</t>
  </si>
  <si>
    <t>Besoins de financement</t>
  </si>
  <si>
    <t>N+1</t>
  </si>
  <si>
    <t>N+2</t>
  </si>
  <si>
    <t>N+3</t>
  </si>
  <si>
    <t>Remboursements d'emprunts</t>
  </si>
  <si>
    <t>Réduction des fonds propres</t>
  </si>
  <si>
    <t>Distributions de dividendes</t>
  </si>
  <si>
    <t>Augmentation du besoin en fonds de roulement</t>
  </si>
  <si>
    <t>Autres emplois :</t>
  </si>
  <si>
    <t>Total des emplois</t>
  </si>
  <si>
    <t>Ressources de financement</t>
  </si>
  <si>
    <t>Augmentation des fonds propres</t>
  </si>
  <si>
    <t>Diminution du besoin en fonds de roulement</t>
  </si>
  <si>
    <t>Autres ressources :</t>
  </si>
  <si>
    <t>Total des ressources</t>
  </si>
  <si>
    <t>Trésorerie début d'exercice</t>
  </si>
  <si>
    <t>Flux de trésorerie annuel</t>
  </si>
  <si>
    <t>Trésorerie fin d'exercice</t>
  </si>
  <si>
    <t>Besoin en fonds de roulement</t>
  </si>
  <si>
    <t>Stocks de matières</t>
  </si>
  <si>
    <t>Clients</t>
  </si>
  <si>
    <t>Fournisseurs</t>
  </si>
  <si>
    <t>Dettes fiscales et sociales</t>
  </si>
  <si>
    <t>Variation du besoin en fonds de roulement</t>
  </si>
  <si>
    <t>Capital :</t>
  </si>
  <si>
    <t>Durée :</t>
  </si>
  <si>
    <t>Années</t>
  </si>
  <si>
    <t>Annuité</t>
  </si>
  <si>
    <t>Remboursement</t>
  </si>
  <si>
    <t>Capital dû</t>
  </si>
  <si>
    <t>Taux :</t>
  </si>
  <si>
    <t>Coûts d'occupation</t>
  </si>
  <si>
    <t>Montant</t>
  </si>
  <si>
    <t>Dotation</t>
  </si>
  <si>
    <t>Montant annuel</t>
  </si>
  <si>
    <t>Intérêts</t>
  </si>
  <si>
    <t>Calcul annuel</t>
  </si>
  <si>
    <t>Emprunt</t>
  </si>
  <si>
    <t>Capacité d'autofinancement (Cash Flow)</t>
  </si>
  <si>
    <t>%</t>
  </si>
  <si>
    <t>€</t>
  </si>
  <si>
    <t>Recettes</t>
  </si>
  <si>
    <t>Personnel</t>
  </si>
  <si>
    <t>Autres dépenses</t>
  </si>
  <si>
    <t>Marge directe hébergement</t>
  </si>
  <si>
    <t>Côut F&amp;B</t>
  </si>
  <si>
    <t>Marge directe F&amp;B</t>
  </si>
  <si>
    <t>Autres départements opérationnels</t>
  </si>
  <si>
    <t>Dépenses</t>
  </si>
  <si>
    <t>Marge directe autres départements</t>
  </si>
  <si>
    <t>Total Administration</t>
  </si>
  <si>
    <t>Total Marketing</t>
  </si>
  <si>
    <t>Redevances de gestion (Management fees)</t>
  </si>
  <si>
    <t>Incentive fees</t>
  </si>
  <si>
    <t>Loyer</t>
  </si>
  <si>
    <t>Résultat courant avant impôt</t>
  </si>
  <si>
    <t>Impôt sur les bénéfices</t>
  </si>
  <si>
    <t>Résultat net</t>
  </si>
  <si>
    <t xml:space="preserve">Hébergement </t>
  </si>
  <si>
    <t>Charges non réparties</t>
  </si>
  <si>
    <t>Energie</t>
  </si>
  <si>
    <t>Entretien</t>
  </si>
  <si>
    <t>Total charges non réparties</t>
  </si>
  <si>
    <t>Résultat avant redevances de gestion</t>
  </si>
  <si>
    <t>Résultat Brut d'Exploitation</t>
  </si>
  <si>
    <t xml:space="preserve">Intérêts des emprunts </t>
  </si>
  <si>
    <t>Remboursements des emprunts</t>
  </si>
  <si>
    <t>Solde de la capacité  d'autofinancement</t>
  </si>
  <si>
    <t>Restauration (F&amp;B)</t>
  </si>
  <si>
    <t>Produits</t>
  </si>
  <si>
    <t xml:space="preserve">  Chiffre d'affaires "individuels"</t>
  </si>
  <si>
    <t xml:space="preserve">  Chiffre d'affaires "groupes"</t>
  </si>
  <si>
    <t xml:space="preserve">  Chiffre d'affaires "sociétés"</t>
  </si>
  <si>
    <t xml:space="preserve">  Chiffre d'affaires "tourisme-agences"</t>
  </si>
  <si>
    <t>Total recettes</t>
  </si>
  <si>
    <t xml:space="preserve">  Autres produits</t>
  </si>
  <si>
    <t>Charges</t>
  </si>
  <si>
    <t xml:space="preserve">  Salaires</t>
  </si>
  <si>
    <t xml:space="preserve">  Charges sociales et fiscales</t>
  </si>
  <si>
    <t>Total charges de personnel</t>
  </si>
  <si>
    <t xml:space="preserve">  Commissions</t>
  </si>
  <si>
    <t xml:space="preserve">  Contrats de nettoyage</t>
  </si>
  <si>
    <t xml:space="preserve">  Fournitures de bureau</t>
  </si>
  <si>
    <t xml:space="preserve">  Transport des clients</t>
  </si>
  <si>
    <t xml:space="preserve">  Divers</t>
  </si>
  <si>
    <t xml:space="preserve">  Blanchissage, pressing</t>
  </si>
  <si>
    <t>Total autres dépenses</t>
  </si>
  <si>
    <t xml:space="preserve">  Linge</t>
  </si>
  <si>
    <t>Total dépenses</t>
  </si>
  <si>
    <t xml:space="preserve">  Produits d'accueil et d'entretien</t>
  </si>
  <si>
    <t>Résultat du département</t>
  </si>
  <si>
    <t xml:space="preserve">  Réservations</t>
  </si>
  <si>
    <t xml:space="preserve">  Tenues du personnel</t>
  </si>
  <si>
    <t>AUTRES DEPARTEMENTS OPERATIONNELS</t>
  </si>
  <si>
    <t xml:space="preserve">  Nourriture</t>
  </si>
  <si>
    <t>Locations</t>
  </si>
  <si>
    <t xml:space="preserve">  Boissons</t>
  </si>
  <si>
    <t xml:space="preserve">  Salons</t>
  </si>
  <si>
    <t xml:space="preserve">  Boutiques</t>
  </si>
  <si>
    <t>Commissions</t>
  </si>
  <si>
    <t xml:space="preserve">  Parking</t>
  </si>
  <si>
    <t xml:space="preserve">  Coût des matières consommées</t>
  </si>
  <si>
    <t xml:space="preserve">  Change</t>
  </si>
  <si>
    <t xml:space="preserve">  - Coût des repas du personnel</t>
  </si>
  <si>
    <t xml:space="preserve">  Location de véhicules</t>
  </si>
  <si>
    <t xml:space="preserve">  Coût matières net</t>
  </si>
  <si>
    <t xml:space="preserve">  Pressing</t>
  </si>
  <si>
    <t xml:space="preserve">  Coût des boissons consommées</t>
  </si>
  <si>
    <t xml:space="preserve">  - Coût des boissons du personnel</t>
  </si>
  <si>
    <t>Coût boissons net</t>
  </si>
  <si>
    <t xml:space="preserve">  Vaisselle, couverts, linge</t>
  </si>
  <si>
    <t xml:space="preserve">  Nettoyage extérieur</t>
  </si>
  <si>
    <t xml:space="preserve">  Blanchissage extérieur</t>
  </si>
  <si>
    <t xml:space="preserve">  Licences</t>
  </si>
  <si>
    <t xml:space="preserve">  Musique et animation</t>
  </si>
  <si>
    <t xml:space="preserve">  Fournitures d'exploitation</t>
  </si>
  <si>
    <t xml:space="preserve">  Fournitures administratives</t>
  </si>
  <si>
    <t xml:space="preserve">  Honoraires marketing</t>
  </si>
  <si>
    <t xml:space="preserve">  Locations de matériel et mobilier</t>
  </si>
  <si>
    <t xml:space="preserve">  Annonces et insertions</t>
  </si>
  <si>
    <t xml:space="preserve">  Primes d'assurances</t>
  </si>
  <si>
    <t xml:space="preserve">  Signalisation</t>
  </si>
  <si>
    <t xml:space="preserve">  Frais postaux</t>
  </si>
  <si>
    <t xml:space="preserve">  Imprimés</t>
  </si>
  <si>
    <t xml:space="preserve">  Documentation</t>
  </si>
  <si>
    <t xml:space="preserve">  Cadeaux, offerts</t>
  </si>
  <si>
    <t xml:space="preserve">  Frais d'actes et de contentieux</t>
  </si>
  <si>
    <t xml:space="preserve">  Missions, réceptions</t>
  </si>
  <si>
    <t xml:space="preserve">  Honoraires</t>
  </si>
  <si>
    <t xml:space="preserve">  Voyages et déplacements</t>
  </si>
  <si>
    <t xml:space="preserve">  Réceptions</t>
  </si>
  <si>
    <t xml:space="preserve">  Frais bancaires</t>
  </si>
  <si>
    <t xml:space="preserve">  Commissions sur moyens de paiement</t>
  </si>
  <si>
    <t>Total des charges</t>
  </si>
  <si>
    <t xml:space="preserve">  Frais de recrutement</t>
  </si>
  <si>
    <t xml:space="preserve">  Impôts et taxes</t>
  </si>
  <si>
    <t xml:space="preserve">  Dons</t>
  </si>
  <si>
    <t xml:space="preserve">  Maintenance immobilier</t>
  </si>
  <si>
    <t xml:space="preserve">  Maintenance matériel et mobilier</t>
  </si>
  <si>
    <t xml:space="preserve">  Fournitures d'entretien</t>
  </si>
  <si>
    <t>Total entretien</t>
  </si>
  <si>
    <t xml:space="preserve">  Eau</t>
  </si>
  <si>
    <t xml:space="preserve">  Gaz, électricité</t>
  </si>
  <si>
    <t>Total énergie</t>
  </si>
  <si>
    <t>DEPARTEMENTS OPERATIONNELS</t>
  </si>
  <si>
    <t>HEBERGEMENT</t>
  </si>
  <si>
    <t>RESTAURATION (F&amp;B)</t>
  </si>
  <si>
    <t>Autres recettes</t>
  </si>
  <si>
    <t>DEPARTEMENTS FONCTIONNELS (Les % sont calculés par rapport aux recettes totales)</t>
  </si>
  <si>
    <t>Recettes totales</t>
  </si>
  <si>
    <t xml:space="preserve">  Dotations aux dépréciations pour créances </t>
  </si>
  <si>
    <t>Total Entretien - Energie</t>
  </si>
  <si>
    <t>MARKETING</t>
  </si>
  <si>
    <t>ADMINISTRATION</t>
  </si>
  <si>
    <t>ENTRETIEN-ENERGIE</t>
  </si>
  <si>
    <t>Administration (*)</t>
  </si>
  <si>
    <t>Marketing (*)</t>
  </si>
  <si>
    <t>Entretien Energie (*)</t>
  </si>
  <si>
    <t>(*) Les pourcentages de dépenses sont calculés par rapport au coût total du département et le pourcentage du coût total du dépratement</t>
  </si>
  <si>
    <t>est calculé par rapport aux recettes totales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</si>
</sst>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%"/>
    <numFmt numFmtId="165" formatCode="0.000%"/>
  </numFmts>
  <fonts count="21">
    <font>
      <sz val="10"/>
      <name val="Arial"/>
    </font>
    <font>
      <b/>
      <i/>
      <sz val="14"/>
      <color indexed="12"/>
      <name val="Arial"/>
      <family val="2"/>
    </font>
    <font>
      <sz val="12"/>
      <name val="Arial"/>
      <family val="2"/>
    </font>
    <font>
      <b/>
      <i/>
      <sz val="12"/>
      <color indexed="12"/>
      <name val="Arial"/>
      <family val="2"/>
    </font>
    <font>
      <b/>
      <sz val="12"/>
      <name val="Arial"/>
      <family val="2"/>
    </font>
    <font>
      <sz val="14"/>
      <color indexed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48"/>
      <name val="Arial"/>
      <family val="2"/>
    </font>
    <font>
      <b/>
      <sz val="14"/>
      <color indexed="52"/>
      <name val="Arial"/>
      <family val="2"/>
    </font>
    <font>
      <b/>
      <i/>
      <sz val="12"/>
      <color indexed="52"/>
      <name val="Arial"/>
      <family val="2"/>
    </font>
    <font>
      <sz val="10"/>
      <color indexed="52"/>
      <name val="Arial"/>
    </font>
    <font>
      <b/>
      <sz val="12"/>
      <color theme="8"/>
      <name val="Arial"/>
      <family val="2"/>
    </font>
    <font>
      <sz val="10"/>
      <name val="Arial"/>
    </font>
    <font>
      <sz val="10"/>
      <color indexed="63"/>
      <name val="Arial"/>
    </font>
    <font>
      <b/>
      <sz val="11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9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1" xfId="0" applyFont="1" applyBorder="1"/>
    <xf numFmtId="0" fontId="2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/>
    <xf numFmtId="0" fontId="5" fillId="0" borderId="0" xfId="0" applyFont="1"/>
    <xf numFmtId="0" fontId="3" fillId="0" borderId="0" xfId="0" applyFont="1" applyBorder="1"/>
    <xf numFmtId="0" fontId="1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5" xfId="0" applyFont="1" applyBorder="1"/>
    <xf numFmtId="0" fontId="2" fillId="2" borderId="3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11" xfId="0" applyFont="1" applyBorder="1"/>
    <xf numFmtId="0" fontId="6" fillId="0" borderId="5" xfId="0" applyFont="1" applyBorder="1" applyAlignment="1">
      <alignment horizontal="center"/>
    </xf>
    <xf numFmtId="0" fontId="0" fillId="0" borderId="1" xfId="0" applyBorder="1"/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7" xfId="0" applyFont="1" applyFill="1" applyBorder="1"/>
    <xf numFmtId="0" fontId="2" fillId="0" borderId="6" xfId="0" applyFont="1" applyBorder="1" applyAlignment="1">
      <alignment horizontal="right"/>
    </xf>
    <xf numFmtId="3" fontId="2" fillId="0" borderId="12" xfId="0" applyNumberFormat="1" applyFont="1" applyBorder="1"/>
    <xf numFmtId="10" fontId="2" fillId="0" borderId="1" xfId="0" applyNumberFormat="1" applyFont="1" applyBorder="1"/>
    <xf numFmtId="0" fontId="2" fillId="0" borderId="13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11" xfId="0" applyNumberFormat="1" applyFont="1" applyBorder="1"/>
    <xf numFmtId="3" fontId="2" fillId="0" borderId="0" xfId="0" applyNumberFormat="1" applyFont="1" applyBorder="1"/>
    <xf numFmtId="3" fontId="2" fillId="0" borderId="3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1" xfId="0" applyNumberFormat="1" applyFont="1" applyBorder="1"/>
    <xf numFmtId="1" fontId="6" fillId="0" borderId="7" xfId="0" applyNumberFormat="1" applyFont="1" applyBorder="1"/>
    <xf numFmtId="1" fontId="6" fillId="2" borderId="7" xfId="0" applyNumberFormat="1" applyFont="1" applyFill="1" applyBorder="1"/>
    <xf numFmtId="0" fontId="2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0" fontId="10" fillId="0" borderId="1" xfId="0" applyFont="1" applyBorder="1"/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2" fillId="0" borderId="0" xfId="0" applyFont="1"/>
    <xf numFmtId="0" fontId="4" fillId="0" borderId="2" xfId="0" applyFont="1" applyBorder="1" applyAlignment="1">
      <alignment horizontal="centerContinuous"/>
    </xf>
    <xf numFmtId="0" fontId="2" fillId="0" borderId="15" xfId="0" applyFont="1" applyBorder="1" applyAlignment="1" applyProtection="1">
      <alignment horizontal="centerContinuous"/>
      <protection locked="0"/>
    </xf>
    <xf numFmtId="0" fontId="9" fillId="0" borderId="1" xfId="0" applyFont="1" applyBorder="1"/>
    <xf numFmtId="0" fontId="10" fillId="0" borderId="1" xfId="0" applyFont="1" applyFill="1" applyBorder="1"/>
    <xf numFmtId="3" fontId="4" fillId="0" borderId="2" xfId="0" applyNumberFormat="1" applyFont="1" applyBorder="1" applyAlignment="1">
      <alignment horizontal="center"/>
    </xf>
    <xf numFmtId="3" fontId="2" fillId="0" borderId="3" xfId="0" applyNumberFormat="1" applyFont="1" applyBorder="1" applyProtection="1">
      <protection locked="0"/>
    </xf>
    <xf numFmtId="3" fontId="2" fillId="0" borderId="7" xfId="0" applyNumberFormat="1" applyFont="1" applyBorder="1"/>
    <xf numFmtId="3" fontId="2" fillId="0" borderId="11" xfId="0" applyNumberFormat="1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3" fontId="2" fillId="0" borderId="0" xfId="0" applyNumberFormat="1" applyFont="1" applyBorder="1" applyProtection="1">
      <protection locked="0"/>
    </xf>
    <xf numFmtId="3" fontId="2" fillId="2" borderId="7" xfId="0" applyNumberFormat="1" applyFont="1" applyFill="1" applyBorder="1"/>
    <xf numFmtId="3" fontId="2" fillId="0" borderId="6" xfId="0" applyNumberFormat="1" applyFont="1" applyBorder="1"/>
    <xf numFmtId="3" fontId="2" fillId="0" borderId="7" xfId="0" applyNumberFormat="1" applyFont="1" applyBorder="1" applyProtection="1">
      <protection locked="0"/>
    </xf>
    <xf numFmtId="0" fontId="2" fillId="3" borderId="2" xfId="0" applyFont="1" applyFill="1" applyBorder="1"/>
    <xf numFmtId="3" fontId="2" fillId="3" borderId="3" xfId="0" applyNumberFormat="1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12" xfId="0" applyNumberFormat="1" applyFont="1" applyFill="1" applyBorder="1" applyProtection="1">
      <protection locked="0"/>
    </xf>
    <xf numFmtId="10" fontId="2" fillId="3" borderId="0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3" fontId="2" fillId="3" borderId="11" xfId="0" applyNumberFormat="1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3" fontId="2" fillId="3" borderId="4" xfId="0" applyNumberFormat="1" applyFont="1" applyFill="1" applyBorder="1" applyProtection="1">
      <protection locked="0"/>
    </xf>
    <xf numFmtId="3" fontId="2" fillId="3" borderId="0" xfId="0" applyNumberFormat="1" applyFont="1" applyFill="1" applyProtection="1">
      <protection locked="0"/>
    </xf>
    <xf numFmtId="0" fontId="0" fillId="3" borderId="0" xfId="0" applyFill="1"/>
    <xf numFmtId="3" fontId="2" fillId="3" borderId="0" xfId="0" applyNumberFormat="1" applyFont="1" applyFill="1" applyBorder="1" applyProtection="1">
      <protection locked="0"/>
    </xf>
    <xf numFmtId="3" fontId="2" fillId="3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0" fontId="7" fillId="0" borderId="0" xfId="0" applyFont="1" applyAlignment="1">
      <alignment horizontal="center"/>
    </xf>
    <xf numFmtId="3" fontId="2" fillId="3" borderId="7" xfId="0" applyNumberFormat="1" applyFont="1" applyFill="1" applyBorder="1"/>
    <xf numFmtId="3" fontId="0" fillId="0" borderId="0" xfId="0" applyNumberFormat="1"/>
    <xf numFmtId="10" fontId="15" fillId="0" borderId="0" xfId="0" applyNumberFormat="1" applyFont="1" applyFill="1"/>
    <xf numFmtId="0" fontId="7" fillId="0" borderId="6" xfId="0" applyFont="1" applyBorder="1" applyAlignment="1">
      <alignment horizontal="right"/>
    </xf>
    <xf numFmtId="3" fontId="0" fillId="0" borderId="6" xfId="0" applyNumberFormat="1" applyBorder="1"/>
    <xf numFmtId="10" fontId="0" fillId="0" borderId="6" xfId="0" applyNumberFormat="1" applyBorder="1"/>
    <xf numFmtId="10" fontId="0" fillId="0" borderId="0" xfId="0" applyNumberFormat="1"/>
    <xf numFmtId="10" fontId="0" fillId="0" borderId="0" xfId="0" applyNumberFormat="1" applyFill="1"/>
    <xf numFmtId="0" fontId="4" fillId="0" borderId="0" xfId="0" applyFont="1"/>
    <xf numFmtId="0" fontId="4" fillId="0" borderId="6" xfId="0" applyFont="1" applyBorder="1"/>
    <xf numFmtId="0" fontId="7" fillId="0" borderId="0" xfId="0" applyFont="1"/>
    <xf numFmtId="0" fontId="16" fillId="0" borderId="0" xfId="0" applyFont="1" applyAlignment="1">
      <alignment horizontal="centerContinuous"/>
    </xf>
    <xf numFmtId="0" fontId="4" fillId="4" borderId="6" xfId="0" applyFont="1" applyFill="1" applyBorder="1"/>
    <xf numFmtId="0" fontId="7" fillId="4" borderId="6" xfId="0" applyFont="1" applyFill="1" applyBorder="1" applyAlignment="1">
      <alignment horizontal="center"/>
    </xf>
    <xf numFmtId="0" fontId="7" fillId="0" borderId="12" xfId="0" applyFont="1" applyBorder="1" applyAlignment="1">
      <alignment horizontal="right"/>
    </xf>
    <xf numFmtId="3" fontId="0" fillId="0" borderId="12" xfId="0" applyNumberFormat="1" applyBorder="1"/>
    <xf numFmtId="10" fontId="0" fillId="0" borderId="12" xfId="0" applyNumberFormat="1" applyBorder="1"/>
    <xf numFmtId="3" fontId="0" fillId="4" borderId="6" xfId="0" applyNumberFormat="1" applyFill="1" applyBorder="1"/>
    <xf numFmtId="10" fontId="0" fillId="4" borderId="6" xfId="0" applyNumberFormat="1" applyFill="1" applyBorder="1"/>
    <xf numFmtId="0" fontId="0" fillId="4" borderId="6" xfId="0" applyFill="1" applyBorder="1"/>
    <xf numFmtId="0" fontId="0" fillId="0" borderId="12" xfId="0" applyBorder="1"/>
    <xf numFmtId="3" fontId="4" fillId="0" borderId="12" xfId="0" applyNumberFormat="1" applyFont="1" applyBorder="1"/>
    <xf numFmtId="3" fontId="4" fillId="4" borderId="6" xfId="0" applyNumberFormat="1" applyFont="1" applyFill="1" applyBorder="1"/>
    <xf numFmtId="0" fontId="7" fillId="0" borderId="7" xfId="0" applyFont="1" applyBorder="1"/>
    <xf numFmtId="0" fontId="7" fillId="0" borderId="8" xfId="0" applyFont="1" applyBorder="1"/>
    <xf numFmtId="3" fontId="8" fillId="0" borderId="11" xfId="3" applyNumberFormat="1" applyFont="1" applyBorder="1"/>
    <xf numFmtId="164" fontId="0" fillId="0" borderId="11" xfId="0" applyNumberFormat="1" applyBorder="1"/>
    <xf numFmtId="0" fontId="0" fillId="0" borderId="11" xfId="0" applyBorder="1"/>
    <xf numFmtId="0" fontId="0" fillId="0" borderId="2" xfId="0" applyBorder="1"/>
    <xf numFmtId="3" fontId="0" fillId="0" borderId="3" xfId="0" applyNumberFormat="1" applyBorder="1"/>
    <xf numFmtId="164" fontId="8" fillId="0" borderId="3" xfId="2" applyNumberFormat="1" applyBorder="1"/>
    <xf numFmtId="3" fontId="8" fillId="0" borderId="3" xfId="3" applyNumberFormat="1" applyFont="1" applyBorder="1"/>
    <xf numFmtId="0" fontId="7" fillId="0" borderId="2" xfId="0" applyFont="1" applyBorder="1"/>
    <xf numFmtId="0" fontId="0" fillId="0" borderId="3" xfId="0" applyBorder="1"/>
    <xf numFmtId="164" fontId="0" fillId="0" borderId="0" xfId="0" applyNumberFormat="1"/>
    <xf numFmtId="0" fontId="7" fillId="0" borderId="11" xfId="0" applyFont="1" applyBorder="1"/>
    <xf numFmtId="3" fontId="0" fillId="0" borderId="11" xfId="0" applyNumberFormat="1" applyBorder="1"/>
    <xf numFmtId="0" fontId="17" fillId="0" borderId="3" xfId="0" applyFont="1" applyBorder="1"/>
    <xf numFmtId="0" fontId="7" fillId="0" borderId="3" xfId="0" applyFont="1" applyBorder="1"/>
    <xf numFmtId="0" fontId="8" fillId="0" borderId="2" xfId="0" applyFont="1" applyFill="1" applyBorder="1" applyAlignment="1">
      <alignment horizontal="left"/>
    </xf>
    <xf numFmtId="0" fontId="0" fillId="0" borderId="2" xfId="0" applyFill="1" applyBorder="1"/>
    <xf numFmtId="164" fontId="8" fillId="0" borderId="11" xfId="2" applyNumberFormat="1" applyBorder="1"/>
    <xf numFmtId="0" fontId="19" fillId="0" borderId="7" xfId="0" applyFont="1" applyBorder="1"/>
    <xf numFmtId="10" fontId="8" fillId="0" borderId="11" xfId="2" applyNumberFormat="1" applyBorder="1"/>
    <xf numFmtId="10" fontId="8" fillId="0" borderId="3" xfId="2" applyNumberFormat="1" applyBorder="1"/>
    <xf numFmtId="0" fontId="17" fillId="0" borderId="3" xfId="0" applyFont="1" applyBorder="1" applyAlignment="1">
      <alignment horizontal="right"/>
    </xf>
    <xf numFmtId="0" fontId="8" fillId="0" borderId="0" xfId="0" applyFont="1"/>
    <xf numFmtId="0" fontId="17" fillId="4" borderId="2" xfId="0" applyFont="1" applyFill="1" applyBorder="1" applyAlignment="1">
      <alignment horizontal="right"/>
    </xf>
    <xf numFmtId="3" fontId="8" fillId="4" borderId="3" xfId="3" applyNumberFormat="1" applyFont="1" applyFill="1" applyBorder="1"/>
    <xf numFmtId="164" fontId="8" fillId="4" borderId="3" xfId="2" applyNumberFormat="1" applyFill="1" applyBorder="1"/>
    <xf numFmtId="3" fontId="0" fillId="4" borderId="3" xfId="0" applyNumberFormat="1" applyFill="1" applyBorder="1"/>
    <xf numFmtId="0" fontId="0" fillId="4" borderId="2" xfId="0" applyFill="1" applyBorder="1"/>
    <xf numFmtId="0" fontId="7" fillId="4" borderId="9" xfId="0" applyFont="1" applyFill="1" applyBorder="1" applyAlignment="1">
      <alignment horizontal="center"/>
    </xf>
    <xf numFmtId="3" fontId="8" fillId="4" borderId="4" xfId="3" applyNumberFormat="1" applyFont="1" applyFill="1" applyBorder="1"/>
    <xf numFmtId="164" fontId="8" fillId="4" borderId="4" xfId="2" applyNumberFormat="1" applyFill="1" applyBorder="1"/>
    <xf numFmtId="0" fontId="17" fillId="4" borderId="3" xfId="0" applyFont="1" applyFill="1" applyBorder="1" applyAlignment="1">
      <alignment horizontal="right"/>
    </xf>
    <xf numFmtId="9" fontId="8" fillId="4" borderId="3" xfId="2" applyNumberFormat="1" applyFill="1" applyBorder="1"/>
    <xf numFmtId="3" fontId="0" fillId="4" borderId="4" xfId="0" applyNumberFormat="1" applyFill="1" applyBorder="1"/>
    <xf numFmtId="9" fontId="8" fillId="4" borderId="4" xfId="2" applyNumberFormat="1" applyFill="1" applyBorder="1"/>
    <xf numFmtId="3" fontId="0" fillId="0" borderId="0" xfId="0" applyNumberFormat="1" applyBorder="1"/>
    <xf numFmtId="0" fontId="7" fillId="4" borderId="7" xfId="0" applyFont="1" applyFill="1" applyBorder="1"/>
    <xf numFmtId="0" fontId="0" fillId="4" borderId="7" xfId="0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7" fillId="0" borderId="5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8" xfId="0" applyBorder="1"/>
    <xf numFmtId="0" fontId="0" fillId="4" borderId="3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4" xfId="0" applyFill="1" applyBorder="1"/>
    <xf numFmtId="0" fontId="0" fillId="4" borderId="1" xfId="0" applyFill="1" applyBorder="1"/>
    <xf numFmtId="0" fontId="18" fillId="4" borderId="7" xfId="0" applyFont="1" applyFill="1" applyBorder="1"/>
    <xf numFmtId="0" fontId="7" fillId="4" borderId="4" xfId="0" applyFont="1" applyFill="1" applyBorder="1" applyAlignment="1">
      <alignment horizontal="center"/>
    </xf>
    <xf numFmtId="3" fontId="0" fillId="0" borderId="3" xfId="0" applyNumberFormat="1" applyFill="1" applyBorder="1"/>
    <xf numFmtId="0" fontId="0" fillId="0" borderId="15" xfId="0" applyBorder="1"/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0" fontId="8" fillId="4" borderId="3" xfId="2" applyNumberFormat="1" applyFill="1" applyBorder="1"/>
    <xf numFmtId="10" fontId="8" fillId="4" borderId="4" xfId="2" applyNumberFormat="1" applyFill="1" applyBorder="1"/>
    <xf numFmtId="9" fontId="8" fillId="0" borderId="3" xfId="2" applyNumberFormat="1" applyBorder="1"/>
    <xf numFmtId="9" fontId="0" fillId="0" borderId="3" xfId="0" applyNumberFormat="1" applyBorder="1"/>
    <xf numFmtId="165" fontId="8" fillId="0" borderId="3" xfId="2" applyNumberFormat="1" applyBorder="1"/>
    <xf numFmtId="165" fontId="8" fillId="4" borderId="3" xfId="2" applyNumberFormat="1" applyFill="1" applyBorder="1"/>
    <xf numFmtId="165" fontId="0" fillId="0" borderId="3" xfId="0" applyNumberFormat="1" applyBorder="1"/>
    <xf numFmtId="165" fontId="8" fillId="4" borderId="4" xfId="2" applyNumberFormat="1" applyFill="1" applyBorder="1"/>
    <xf numFmtId="9" fontId="0" fillId="4" borderId="3" xfId="0" applyNumberFormat="1" applyFill="1" applyBorder="1"/>
    <xf numFmtId="9" fontId="0" fillId="0" borderId="11" xfId="0" applyNumberFormat="1" applyBorder="1"/>
    <xf numFmtId="0" fontId="0" fillId="5" borderId="7" xfId="0" applyFill="1" applyBorder="1"/>
    <xf numFmtId="3" fontId="0" fillId="0" borderId="7" xfId="0" applyNumberFormat="1" applyBorder="1"/>
    <xf numFmtId="9" fontId="0" fillId="0" borderId="7" xfId="4" applyFont="1" applyBorder="1"/>
    <xf numFmtId="3" fontId="8" fillId="0" borderId="2" xfId="3" applyNumberFormat="1" applyFont="1" applyBorder="1"/>
    <xf numFmtId="3" fontId="0" fillId="4" borderId="2" xfId="0" applyNumberFormat="1" applyFill="1" applyBorder="1"/>
    <xf numFmtId="3" fontId="0" fillId="4" borderId="9" xfId="0" applyNumberFormat="1" applyFill="1" applyBorder="1"/>
    <xf numFmtId="0" fontId="20" fillId="0" borderId="3" xfId="0" applyFont="1" applyBorder="1"/>
    <xf numFmtId="10" fontId="0" fillId="0" borderId="0" xfId="0" applyNumberFormat="1" applyFill="1" applyBorder="1"/>
    <xf numFmtId="0" fontId="0" fillId="4" borderId="15" xfId="0" applyFill="1" applyBorder="1"/>
    <xf numFmtId="3" fontId="8" fillId="0" borderId="15" xfId="3" applyNumberFormat="1" applyFont="1" applyBorder="1"/>
    <xf numFmtId="0" fontId="0" fillId="4" borderId="13" xfId="0" applyFill="1" applyBorder="1"/>
    <xf numFmtId="3" fontId="0" fillId="4" borderId="15" xfId="0" applyNumberFormat="1" applyFill="1" applyBorder="1"/>
    <xf numFmtId="3" fontId="0" fillId="4" borderId="13" xfId="0" applyNumberFormat="1" applyFill="1" applyBorder="1"/>
    <xf numFmtId="9" fontId="0" fillId="0" borderId="0" xfId="0" applyNumberFormat="1"/>
    <xf numFmtId="10" fontId="15" fillId="0" borderId="6" xfId="0" applyNumberFormat="1" applyFont="1" applyFill="1" applyBorder="1"/>
    <xf numFmtId="9" fontId="0" fillId="0" borderId="0" xfId="0" applyNumberFormat="1" applyFill="1"/>
    <xf numFmtId="9" fontId="0" fillId="0" borderId="6" xfId="0" applyNumberFormat="1" applyFill="1" applyBorder="1"/>
    <xf numFmtId="0" fontId="8" fillId="0" borderId="0" xfId="0" quotePrefix="1" applyFont="1"/>
    <xf numFmtId="10" fontId="0" fillId="4" borderId="1" xfId="0" applyNumberFormat="1" applyFill="1" applyBorder="1"/>
    <xf numFmtId="10" fontId="0" fillId="0" borderId="0" xfId="0" applyNumberFormat="1" applyBorder="1"/>
    <xf numFmtId="0" fontId="4" fillId="0" borderId="1" xfId="0" applyFont="1" applyBorder="1"/>
    <xf numFmtId="3" fontId="4" fillId="0" borderId="1" xfId="0" applyNumberFormat="1" applyFont="1" applyBorder="1"/>
    <xf numFmtId="10" fontId="0" fillId="0" borderId="1" xfId="0" applyNumberFormat="1" applyBorder="1"/>
    <xf numFmtId="10" fontId="0" fillId="4" borderId="12" xfId="0" applyNumberFormat="1" applyFill="1" applyBorder="1"/>
    <xf numFmtId="10" fontId="0" fillId="5" borderId="0" xfId="0" applyNumberFormat="1" applyFill="1"/>
    <xf numFmtId="10" fontId="4" fillId="5" borderId="6" xfId="0" applyNumberFormat="1" applyFont="1" applyFill="1" applyBorder="1"/>
    <xf numFmtId="0" fontId="0" fillId="5" borderId="0" xfId="0" applyFill="1"/>
    <xf numFmtId="0" fontId="0" fillId="5" borderId="6" xfId="0" applyFill="1" applyBorder="1"/>
  </cellXfs>
  <cellStyles count="5">
    <cellStyle name="Milliers" xfId="3" builtinId="3"/>
    <cellStyle name="Normal" xfId="0" builtinId="0"/>
    <cellStyle name="Normal 2" xfId="1"/>
    <cellStyle name="Pourcentage" xfId="4" builtinId="5"/>
    <cellStyle name="Pourcentage 2" xfId="2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19051</xdr:rowOff>
    </xdr:from>
    <xdr:to>
      <xdr:col>5</xdr:col>
      <xdr:colOff>676275</xdr:colOff>
      <xdr:row>11</xdr:row>
      <xdr:rowOff>57151</xdr:rowOff>
    </xdr:to>
    <xdr:sp macro="" textlink="">
      <xdr:nvSpPr>
        <xdr:cNvPr id="4100" name="AutoShape 4"/>
        <xdr:cNvSpPr>
          <a:spLocks noChangeArrowheads="1"/>
        </xdr:cNvSpPr>
      </xdr:nvSpPr>
      <xdr:spPr bwMode="auto">
        <a:xfrm>
          <a:off x="238125" y="495301"/>
          <a:ext cx="5962650" cy="175260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FF9900"/>
              </a:solidFill>
              <a:latin typeface="Arial"/>
              <a:cs typeface="Arial"/>
            </a:rPr>
            <a:t>Quels investissements pour réaliser votre projet ?</a:t>
          </a:r>
        </a:p>
        <a:p>
          <a:pPr algn="ctr" rtl="0">
            <a:defRPr sz="1000"/>
          </a:pPr>
          <a:r>
            <a:rPr lang="fr-FR" sz="2400" b="1" i="0" u="none" strike="noStrike" baseline="0">
              <a:solidFill>
                <a:srgbClr val="FF9900"/>
              </a:solidFill>
              <a:latin typeface="Arial"/>
              <a:cs typeface="Arial"/>
            </a:rPr>
            <a:t>Quel fonds de roulement ?</a:t>
          </a:r>
        </a:p>
        <a:p>
          <a:pPr algn="ctr" rtl="0">
            <a:defRPr sz="1000"/>
          </a:pPr>
          <a:r>
            <a:rPr lang="fr-FR" sz="2400" b="1" i="0" u="none" strike="noStrike" baseline="0">
              <a:solidFill>
                <a:srgbClr val="FF9900"/>
              </a:solidFill>
              <a:latin typeface="Arial"/>
              <a:cs typeface="Arial"/>
            </a:rPr>
            <a:t>Quels moyens de financement ?</a:t>
          </a:r>
        </a:p>
        <a:p>
          <a:pPr algn="ctr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66675</xdr:colOff>
      <xdr:row>17</xdr:row>
      <xdr:rowOff>161925</xdr:rowOff>
    </xdr:from>
    <xdr:to>
      <xdr:col>6</xdr:col>
      <xdr:colOff>1752600</xdr:colOff>
      <xdr:row>31</xdr:row>
      <xdr:rowOff>66675</xdr:rowOff>
    </xdr:to>
    <xdr:sp macro="" textlink="">
      <xdr:nvSpPr>
        <xdr:cNvPr id="4101" name="AutoShape 5"/>
        <xdr:cNvSpPr>
          <a:spLocks noChangeArrowheads="1"/>
        </xdr:cNvSpPr>
      </xdr:nvSpPr>
      <xdr:spPr bwMode="auto">
        <a:xfrm>
          <a:off x="6353175" y="3543300"/>
          <a:ext cx="1685925" cy="2695575"/>
        </a:xfrm>
        <a:prstGeom prst="rightArrow">
          <a:avLst>
            <a:gd name="adj1" fmla="val 50000"/>
            <a:gd name="adj2" fmla="val 250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Saisir le taux et la durée de l'emprunt, la valeur des biens à amortir et la durée d'amortissement, le loyer annuel, les redevances de crédit bail</a:t>
          </a:r>
        </a:p>
      </xdr:txBody>
    </xdr:sp>
    <xdr:clientData/>
  </xdr:twoCellAnchor>
  <xdr:twoCellAnchor>
    <xdr:from>
      <xdr:col>1</xdr:col>
      <xdr:colOff>1524000</xdr:colOff>
      <xdr:row>11</xdr:row>
      <xdr:rowOff>152400</xdr:rowOff>
    </xdr:from>
    <xdr:to>
      <xdr:col>4</xdr:col>
      <xdr:colOff>1552575</xdr:colOff>
      <xdr:row>16</xdr:row>
      <xdr:rowOff>19050</xdr:rowOff>
    </xdr:to>
    <xdr:sp macro="" textlink="">
      <xdr:nvSpPr>
        <xdr:cNvPr id="4102" name="AutoShape 6"/>
        <xdr:cNvSpPr>
          <a:spLocks noChangeArrowheads="1"/>
        </xdr:cNvSpPr>
      </xdr:nvSpPr>
      <xdr:spPr bwMode="auto">
        <a:xfrm>
          <a:off x="1819275" y="2343150"/>
          <a:ext cx="3514725" cy="857250"/>
        </a:xfrm>
        <a:prstGeom prst="downArrow">
          <a:avLst>
            <a:gd name="adj1" fmla="val 50000"/>
            <a:gd name="adj2" fmla="val 250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Saisir les données dans les cellules colorées (jaune)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8</xdr:row>
      <xdr:rowOff>180975</xdr:rowOff>
    </xdr:from>
    <xdr:to>
      <xdr:col>8</xdr:col>
      <xdr:colOff>628650</xdr:colOff>
      <xdr:row>13</xdr:row>
      <xdr:rowOff>38100</xdr:rowOff>
    </xdr:to>
    <xdr:sp macro="" textlink="">
      <xdr:nvSpPr>
        <xdr:cNvPr id="2054" name="AutoShape 6"/>
        <xdr:cNvSpPr>
          <a:spLocks noChangeArrowheads="1"/>
        </xdr:cNvSpPr>
      </xdr:nvSpPr>
      <xdr:spPr bwMode="auto">
        <a:xfrm>
          <a:off x="5924550" y="1695450"/>
          <a:ext cx="2886075" cy="8191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Vous pouvez saisir d'autres emplois ou ressources. Les autres données sont renseignées automatiquement si les feuilles précédentes ont été complétées</a:t>
          </a:r>
        </a:p>
      </xdr:txBody>
    </xdr:sp>
    <xdr:clientData/>
  </xdr:twoCellAnchor>
  <xdr:twoCellAnchor>
    <xdr:from>
      <xdr:col>5</xdr:col>
      <xdr:colOff>47625</xdr:colOff>
      <xdr:row>11</xdr:row>
      <xdr:rowOff>85725</xdr:rowOff>
    </xdr:from>
    <xdr:to>
      <xdr:col>5</xdr:col>
      <xdr:colOff>247650</xdr:colOff>
      <xdr:row>11</xdr:row>
      <xdr:rowOff>85725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H="1">
          <a:off x="5715000" y="2171700"/>
          <a:ext cx="200025" cy="0"/>
        </a:xfrm>
        <a:prstGeom prst="line">
          <a:avLst/>
        </a:prstGeom>
        <a:noFill/>
        <a:ln w="38100">
          <a:solidFill>
            <a:srgbClr val="80808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3"/>
  <sheetViews>
    <sheetView showZeros="0" tabSelected="1" workbookViewId="0">
      <selection activeCell="E30" sqref="E30"/>
    </sheetView>
  </sheetViews>
  <sheetFormatPr baseColWidth="10" defaultRowHeight="12.75"/>
  <cols>
    <col min="1" max="1" width="4.42578125" customWidth="1"/>
    <col min="2" max="2" width="32.7109375" customWidth="1"/>
    <col min="4" max="4" width="8.140625" customWidth="1"/>
    <col min="5" max="5" width="26.140625" customWidth="1"/>
    <col min="7" max="7" width="27.5703125" customWidth="1"/>
    <col min="10" max="10" width="12.5703125" customWidth="1"/>
    <col min="11" max="11" width="14.85546875" customWidth="1"/>
    <col min="12" max="12" width="13.42578125" customWidth="1"/>
  </cols>
  <sheetData>
    <row r="1" spans="1:26" ht="18.75">
      <c r="A1" s="2"/>
      <c r="B1" s="16"/>
      <c r="C1" s="16"/>
      <c r="D1" s="16"/>
      <c r="E1" s="16"/>
      <c r="F1" s="16"/>
      <c r="G1" s="17"/>
    </row>
    <row r="2" spans="1:26" ht="18.75">
      <c r="A2" s="2"/>
      <c r="G2" s="17"/>
    </row>
    <row r="3" spans="1:26" ht="15">
      <c r="A3" s="2"/>
      <c r="G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>
      <c r="A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>
      <c r="A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>
      <c r="A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>
      <c r="A13" s="2"/>
      <c r="I13" s="6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>
      <c r="A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>
      <c r="A15" s="2"/>
      <c r="H15" s="65" t="s">
        <v>56</v>
      </c>
      <c r="I15" s="28"/>
      <c r="J15" s="28"/>
      <c r="K15" s="28"/>
      <c r="L15" s="2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>
      <c r="A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12" ht="15.75">
      <c r="A17" s="2"/>
      <c r="H17" s="90" t="s">
        <v>62</v>
      </c>
      <c r="I17" s="2"/>
      <c r="J17" s="2"/>
      <c r="K17" s="2"/>
      <c r="L17" s="2"/>
    </row>
    <row r="18" spans="1:12" ht="18">
      <c r="A18" s="2"/>
      <c r="B18" s="58" t="s">
        <v>0</v>
      </c>
      <c r="C18" s="59"/>
      <c r="D18" s="60"/>
      <c r="E18" s="3"/>
      <c r="F18" s="3"/>
      <c r="H18" s="18" t="s">
        <v>49</v>
      </c>
      <c r="I18" s="80">
        <f>F29</f>
        <v>0</v>
      </c>
      <c r="J18" s="18" t="s">
        <v>50</v>
      </c>
      <c r="K18" s="82"/>
      <c r="L18" s="2"/>
    </row>
    <row r="19" spans="1:12" s="15" customFormat="1" ht="18">
      <c r="B19" s="4"/>
      <c r="C19" s="4"/>
      <c r="D19" s="4"/>
      <c r="E19" s="4"/>
      <c r="F19" s="4"/>
      <c r="H19" s="7" t="s">
        <v>55</v>
      </c>
      <c r="I19" s="81"/>
      <c r="J19" s="62" t="s">
        <v>61</v>
      </c>
      <c r="K19" s="63"/>
      <c r="L19" s="2"/>
    </row>
    <row r="20" spans="1:12" ht="15.75">
      <c r="B20" s="12" t="s">
        <v>1</v>
      </c>
      <c r="C20" s="12"/>
      <c r="D20" s="32" t="s">
        <v>4</v>
      </c>
      <c r="E20" s="13" t="s">
        <v>2</v>
      </c>
      <c r="F20" s="14"/>
      <c r="H20" s="19"/>
      <c r="I20" s="37"/>
      <c r="J20" s="19"/>
      <c r="K20" s="38"/>
      <c r="L20" s="2"/>
    </row>
    <row r="21" spans="1:12" ht="15.75">
      <c r="B21" s="5" t="s">
        <v>3</v>
      </c>
      <c r="C21" s="66"/>
      <c r="D21" s="33" t="s">
        <v>5</v>
      </c>
      <c r="E21" s="6" t="s">
        <v>9</v>
      </c>
      <c r="F21" s="10"/>
      <c r="H21" s="22" t="s">
        <v>51</v>
      </c>
      <c r="I21" s="49" t="s">
        <v>52</v>
      </c>
      <c r="J21" s="40" t="s">
        <v>60</v>
      </c>
      <c r="K21" s="31" t="s">
        <v>53</v>
      </c>
      <c r="L21" s="41" t="s">
        <v>54</v>
      </c>
    </row>
    <row r="22" spans="1:12" ht="15">
      <c r="B22" s="75"/>
      <c r="C22" s="76"/>
      <c r="D22" s="77"/>
      <c r="E22" s="78" t="s">
        <v>10</v>
      </c>
      <c r="F22" s="76"/>
      <c r="H22" s="42">
        <v>1</v>
      </c>
      <c r="I22" s="43" t="e">
        <f>-PMT($I$19,$K$18,$I$18)</f>
        <v>#DIV/0!</v>
      </c>
      <c r="J22" s="36">
        <f>I18*I19</f>
        <v>0</v>
      </c>
      <c r="K22" s="43" t="e">
        <f>I22-J22</f>
        <v>#DIV/0!</v>
      </c>
      <c r="L22" s="43" t="e">
        <f>I18-K22</f>
        <v>#DIV/0!</v>
      </c>
    </row>
    <row r="23" spans="1:12" ht="15">
      <c r="B23" s="75"/>
      <c r="C23" s="76"/>
      <c r="D23" s="77"/>
      <c r="E23" s="78" t="s">
        <v>11</v>
      </c>
      <c r="F23" s="76"/>
      <c r="H23" s="46">
        <v>2</v>
      </c>
      <c r="I23" s="45" t="e">
        <f>-PMT($I$19,$K$18,$I$18)</f>
        <v>#DIV/0!</v>
      </c>
      <c r="J23" s="44" t="e">
        <f>L22*$I$19</f>
        <v>#DIV/0!</v>
      </c>
      <c r="K23" s="45" t="e">
        <f>I23-J23</f>
        <v>#DIV/0!</v>
      </c>
      <c r="L23" s="45" t="e">
        <f>L22-K23</f>
        <v>#DIV/0!</v>
      </c>
    </row>
    <row r="24" spans="1:12" ht="15">
      <c r="B24" s="75"/>
      <c r="C24" s="76"/>
      <c r="D24" s="77"/>
      <c r="E24" s="78" t="s">
        <v>12</v>
      </c>
      <c r="F24" s="76"/>
      <c r="H24" s="47">
        <v>3</v>
      </c>
      <c r="I24" s="48" t="e">
        <f>-PMT($I$19,$K$18,$I$18)</f>
        <v>#DIV/0!</v>
      </c>
      <c r="J24" s="51" t="e">
        <f>L23*$I$19</f>
        <v>#DIV/0!</v>
      </c>
      <c r="K24" s="48" t="e">
        <f>I24-J24</f>
        <v>#DIV/0!</v>
      </c>
      <c r="L24" s="48" t="e">
        <f>L23-K24</f>
        <v>#DIV/0!</v>
      </c>
    </row>
    <row r="25" spans="1:12" ht="15">
      <c r="B25" s="75"/>
      <c r="C25" s="76"/>
      <c r="D25" s="77"/>
      <c r="E25" s="78" t="s">
        <v>6</v>
      </c>
      <c r="F25" s="76"/>
      <c r="H25" s="50"/>
      <c r="I25" s="44"/>
      <c r="J25" s="44"/>
      <c r="K25" s="44"/>
      <c r="L25" s="44"/>
    </row>
    <row r="26" spans="1:12" ht="15.75">
      <c r="B26" s="75"/>
      <c r="C26" s="76"/>
      <c r="D26" s="77"/>
      <c r="E26" s="78" t="s">
        <v>6</v>
      </c>
      <c r="F26" s="76"/>
      <c r="H26" s="91" t="s">
        <v>23</v>
      </c>
      <c r="I26" s="28"/>
      <c r="J26" s="28"/>
      <c r="K26" s="44"/>
      <c r="L26" s="44"/>
    </row>
    <row r="27" spans="1:12" ht="15">
      <c r="B27" s="75"/>
      <c r="C27" s="76"/>
      <c r="D27" s="77"/>
      <c r="E27" s="8" t="s">
        <v>7</v>
      </c>
      <c r="F27" s="45">
        <f>SUM(F22:F26)</f>
        <v>0</v>
      </c>
      <c r="K27" s="4"/>
      <c r="L27" s="4"/>
    </row>
    <row r="28" spans="1:12" ht="15.75">
      <c r="B28" s="75"/>
      <c r="C28" s="76"/>
      <c r="D28" s="77"/>
      <c r="E28" s="6" t="s">
        <v>13</v>
      </c>
      <c r="F28" s="45"/>
      <c r="H28" s="39" t="s">
        <v>57</v>
      </c>
      <c r="I28" s="39" t="s">
        <v>4</v>
      </c>
      <c r="J28" s="39" t="s">
        <v>58</v>
      </c>
      <c r="K28" s="54"/>
      <c r="L28" s="4"/>
    </row>
    <row r="29" spans="1:12" ht="15">
      <c r="B29" s="75"/>
      <c r="C29" s="76"/>
      <c r="D29" s="77"/>
      <c r="E29" s="78" t="s">
        <v>14</v>
      </c>
      <c r="F29" s="76"/>
      <c r="H29" s="83"/>
      <c r="I29" s="84"/>
      <c r="J29" s="69" t="e">
        <f>ROUND(H29/I29,0)</f>
        <v>#DIV/0!</v>
      </c>
      <c r="K29" s="54"/>
      <c r="L29" s="4"/>
    </row>
    <row r="30" spans="1:12" ht="15">
      <c r="B30" s="9" t="s">
        <v>7</v>
      </c>
      <c r="C30" s="45">
        <f>SUM(C22:C29)</f>
        <v>0</v>
      </c>
      <c r="D30" s="21"/>
      <c r="E30" s="78"/>
      <c r="F30" s="76"/>
      <c r="H30" s="76"/>
      <c r="I30" s="84"/>
      <c r="J30" s="67" t="e">
        <f>ROUND(H30/I30,0)</f>
        <v>#DIV/0!</v>
      </c>
      <c r="K30" s="4"/>
      <c r="L30" s="4"/>
    </row>
    <row r="31" spans="1:12" ht="15.75">
      <c r="B31" s="5" t="s">
        <v>8</v>
      </c>
      <c r="C31" s="79"/>
      <c r="D31" s="21"/>
      <c r="E31" s="4" t="s">
        <v>6</v>
      </c>
      <c r="F31" s="67"/>
      <c r="H31" s="76"/>
      <c r="I31" s="84"/>
      <c r="J31" s="67" t="e">
        <f>ROUND(H31/I31,0)</f>
        <v>#DIV/0!</v>
      </c>
      <c r="K31" s="55"/>
      <c r="L31" s="50"/>
    </row>
    <row r="32" spans="1:12" ht="15">
      <c r="B32" s="7"/>
      <c r="C32" s="45"/>
      <c r="D32" s="21"/>
      <c r="E32" s="8" t="s">
        <v>7</v>
      </c>
      <c r="F32" s="45">
        <f>SUM(F29:F31)</f>
        <v>0</v>
      </c>
      <c r="H32" s="85"/>
      <c r="I32" s="84"/>
      <c r="J32" s="70"/>
      <c r="K32" s="44"/>
      <c r="L32" s="44"/>
    </row>
    <row r="33" spans="2:12" ht="15">
      <c r="B33" s="23" t="s">
        <v>16</v>
      </c>
      <c r="C33" s="68">
        <f>C30+C31</f>
        <v>0</v>
      </c>
      <c r="D33" s="34"/>
      <c r="E33" s="35" t="s">
        <v>15</v>
      </c>
      <c r="F33" s="68">
        <f>F32+F27</f>
        <v>0</v>
      </c>
      <c r="I33" s="30" t="s">
        <v>7</v>
      </c>
      <c r="J33" s="74" t="e">
        <f>SUM(J29:J32)</f>
        <v>#DIV/0!</v>
      </c>
      <c r="K33" s="44"/>
      <c r="L33" s="44"/>
    </row>
    <row r="35" spans="2:12" ht="15.75">
      <c r="H35" s="91" t="s">
        <v>21</v>
      </c>
      <c r="I35" s="28"/>
      <c r="J35" s="28"/>
      <c r="K35" s="28"/>
      <c r="L35" s="28"/>
    </row>
    <row r="37" spans="2:12">
      <c r="J37" s="92" t="s">
        <v>18</v>
      </c>
      <c r="K37" s="92" t="s">
        <v>19</v>
      </c>
      <c r="L37" s="92" t="s">
        <v>20</v>
      </c>
    </row>
    <row r="38" spans="2:12" ht="15">
      <c r="H38" s="2" t="s">
        <v>59</v>
      </c>
      <c r="J38" s="86"/>
      <c r="K38" s="86"/>
      <c r="L38" s="86"/>
    </row>
    <row r="40" spans="2:12" ht="15.75">
      <c r="H40" s="91" t="s">
        <v>22</v>
      </c>
      <c r="I40" s="28"/>
      <c r="J40" s="28"/>
      <c r="K40" s="28"/>
      <c r="L40" s="28"/>
    </row>
    <row r="42" spans="2:12">
      <c r="J42" s="92" t="s">
        <v>18</v>
      </c>
      <c r="K42" s="92" t="s">
        <v>19</v>
      </c>
      <c r="L42" s="92" t="s">
        <v>20</v>
      </c>
    </row>
    <row r="43" spans="2:12" ht="15">
      <c r="H43" s="2" t="s">
        <v>59</v>
      </c>
      <c r="J43" s="87"/>
      <c r="K43" s="86"/>
      <c r="L43" s="86"/>
    </row>
  </sheetData>
  <sheetProtection selectLockedCells="1"/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orientation="landscape" horizontalDpi="4294967295" verticalDpi="4294967293" r:id="rId1"/>
  <headerFooter alignWithMargins="0">
    <oddHeader>&amp;CEtude de faisabilité financière</oddHeader>
    <oddFooter xml:space="preserve">&amp;L&amp;A&amp;REcole de Savignac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52"/>
  <sheetViews>
    <sheetView workbookViewId="0"/>
  </sheetViews>
  <sheetFormatPr baseColWidth="10" defaultRowHeight="12.75"/>
  <cols>
    <col min="1" max="1" width="4.42578125" customWidth="1"/>
    <col min="2" max="2" width="58.5703125" customWidth="1"/>
    <col min="4" max="4" width="8.42578125" customWidth="1"/>
    <col min="6" max="6" width="9.7109375" customWidth="1"/>
    <col min="8" max="8" width="10.42578125" customWidth="1"/>
  </cols>
  <sheetData>
    <row r="3" spans="2:8" ht="18">
      <c r="B3" s="58" t="s">
        <v>17</v>
      </c>
      <c r="C3" s="28"/>
      <c r="D3" s="28"/>
      <c r="E3" s="28"/>
      <c r="F3" s="28"/>
      <c r="G3" s="28"/>
      <c r="H3" s="28"/>
    </row>
    <row r="4" spans="2:8" ht="15">
      <c r="C4" s="104" t="s">
        <v>18</v>
      </c>
      <c r="D4" s="104"/>
      <c r="E4" s="104" t="s">
        <v>19</v>
      </c>
      <c r="F4" s="104"/>
      <c r="G4" s="104" t="s">
        <v>20</v>
      </c>
      <c r="H4" s="104"/>
    </row>
    <row r="5" spans="2:8" ht="15.75">
      <c r="B5" s="105" t="s">
        <v>83</v>
      </c>
      <c r="C5" s="106" t="s">
        <v>65</v>
      </c>
      <c r="D5" s="106" t="s">
        <v>64</v>
      </c>
      <c r="E5" s="106" t="s">
        <v>65</v>
      </c>
      <c r="F5" s="106" t="s">
        <v>64</v>
      </c>
      <c r="G5" s="106" t="s">
        <v>65</v>
      </c>
      <c r="H5" s="106" t="s">
        <v>64</v>
      </c>
    </row>
    <row r="6" spans="2:8">
      <c r="B6" t="s">
        <v>66</v>
      </c>
      <c r="C6" s="94">
        <f>'Détail des prévisions'!C12</f>
        <v>0</v>
      </c>
      <c r="D6" s="195">
        <v>1</v>
      </c>
      <c r="E6" s="94">
        <f>'Détail des prévisions'!E12</f>
        <v>0</v>
      </c>
      <c r="F6" s="195">
        <v>1</v>
      </c>
      <c r="G6" s="94">
        <f>'Détail des prévisions'!G12</f>
        <v>0</v>
      </c>
      <c r="H6" s="195">
        <v>1</v>
      </c>
    </row>
    <row r="7" spans="2:8">
      <c r="B7" t="s">
        <v>67</v>
      </c>
      <c r="C7" s="94">
        <f>'Détail des prévisions'!C17</f>
        <v>0</v>
      </c>
      <c r="D7" s="95" t="e">
        <f>C7/C$6</f>
        <v>#DIV/0!</v>
      </c>
      <c r="E7" s="94">
        <f>'Détail des prévisions'!E17</f>
        <v>0</v>
      </c>
      <c r="F7" s="95" t="e">
        <f>E7/E$6</f>
        <v>#DIV/0!</v>
      </c>
      <c r="G7" s="94">
        <f>'Détail des prévisions'!G17</f>
        <v>0</v>
      </c>
      <c r="H7" s="95" t="e">
        <f>G7/G$6</f>
        <v>#DIV/0!</v>
      </c>
    </row>
    <row r="8" spans="2:8">
      <c r="B8" t="s">
        <v>68</v>
      </c>
      <c r="C8" s="94">
        <f>'Détail des prévisions'!C27</f>
        <v>0</v>
      </c>
      <c r="D8" s="95" t="e">
        <f t="shared" ref="D8:F9" si="0">C8/C$6</f>
        <v>#DIV/0!</v>
      </c>
      <c r="E8" s="94">
        <f>'Détail des prévisions'!E27</f>
        <v>0</v>
      </c>
      <c r="F8" s="95" t="e">
        <f t="shared" si="0"/>
        <v>#DIV/0!</v>
      </c>
      <c r="G8" s="94">
        <f>'Détail des prévisions'!G27</f>
        <v>0</v>
      </c>
      <c r="H8" s="95" t="e">
        <f t="shared" ref="H8" si="1">G8/G$6</f>
        <v>#DIV/0!</v>
      </c>
    </row>
    <row r="9" spans="2:8">
      <c r="B9" s="96" t="s">
        <v>69</v>
      </c>
      <c r="C9" s="97">
        <f>C6-C7-C8</f>
        <v>0</v>
      </c>
      <c r="D9" s="196" t="e">
        <f t="shared" si="0"/>
        <v>#DIV/0!</v>
      </c>
      <c r="E9" s="97">
        <f>E6-E7-E8</f>
        <v>0</v>
      </c>
      <c r="F9" s="196" t="e">
        <f t="shared" si="0"/>
        <v>#DIV/0!</v>
      </c>
      <c r="G9" s="97">
        <f>G6-G7-G8</f>
        <v>0</v>
      </c>
      <c r="H9" s="196" t="e">
        <f t="shared" ref="H9" si="2">G9/G$6</f>
        <v>#DIV/0!</v>
      </c>
    </row>
    <row r="10" spans="2:8" ht="15.75">
      <c r="B10" s="105" t="s">
        <v>93</v>
      </c>
      <c r="C10" s="110"/>
      <c r="D10" s="111"/>
      <c r="E10" s="112"/>
      <c r="F10" s="112"/>
      <c r="G10" s="112"/>
      <c r="H10" s="112"/>
    </row>
    <row r="11" spans="2:8">
      <c r="B11" t="s">
        <v>66</v>
      </c>
      <c r="C11" s="94">
        <f>'Détail des prévisions'!K9</f>
        <v>0</v>
      </c>
      <c r="D11" s="195">
        <v>1</v>
      </c>
      <c r="E11" s="94">
        <f>'Détail des prévisions'!M9</f>
        <v>0</v>
      </c>
      <c r="F11" s="195">
        <v>1</v>
      </c>
      <c r="G11" s="94">
        <f>'Détail des prévisions'!O9</f>
        <v>0</v>
      </c>
      <c r="H11" s="195">
        <v>1</v>
      </c>
    </row>
    <row r="12" spans="2:8">
      <c r="B12" t="s">
        <v>70</v>
      </c>
      <c r="C12" s="94">
        <f>'Détail des prévisions'!K14+'Détail des prévisions'!K17</f>
        <v>0</v>
      </c>
      <c r="D12" s="197" t="e">
        <f>C12/C$11</f>
        <v>#DIV/0!</v>
      </c>
      <c r="E12" s="94">
        <f>'Détail des prévisions'!M14+'Détail des prévisions'!M17</f>
        <v>0</v>
      </c>
      <c r="F12" s="197" t="e">
        <f>E12/E$11</f>
        <v>#DIV/0!</v>
      </c>
      <c r="G12" s="94">
        <f>'Détail des prévisions'!O14+'Détail des prévisions'!O17</f>
        <v>0</v>
      </c>
      <c r="H12" s="197" t="e">
        <f>G12/G$11</f>
        <v>#DIV/0!</v>
      </c>
    </row>
    <row r="13" spans="2:8">
      <c r="B13" t="s">
        <v>67</v>
      </c>
      <c r="C13" s="94">
        <f>'Détail des prévisions'!K20</f>
        <v>0</v>
      </c>
      <c r="D13" s="197" t="e">
        <f t="shared" ref="D13:F15" si="3">C13/C$11</f>
        <v>#DIV/0!</v>
      </c>
      <c r="E13" s="94">
        <f>'Détail des prévisions'!M20</f>
        <v>0</v>
      </c>
      <c r="F13" s="197" t="e">
        <f t="shared" si="3"/>
        <v>#DIV/0!</v>
      </c>
      <c r="G13" s="94">
        <f>'Détail des prévisions'!O20</f>
        <v>0</v>
      </c>
      <c r="H13" s="197" t="e">
        <f t="shared" ref="H13" si="4">G13/G$11</f>
        <v>#DIV/0!</v>
      </c>
    </row>
    <row r="14" spans="2:8">
      <c r="B14" t="s">
        <v>68</v>
      </c>
      <c r="C14" s="94">
        <f>'Détail des prévisions'!K29</f>
        <v>0</v>
      </c>
      <c r="D14" s="197" t="e">
        <f t="shared" si="3"/>
        <v>#DIV/0!</v>
      </c>
      <c r="E14" s="94">
        <f>'Détail des prévisions'!M29</f>
        <v>0</v>
      </c>
      <c r="F14" s="197" t="e">
        <f t="shared" si="3"/>
        <v>#DIV/0!</v>
      </c>
      <c r="G14" s="94">
        <f>'Détail des prévisions'!O29</f>
        <v>0</v>
      </c>
      <c r="H14" s="197" t="e">
        <f t="shared" ref="H14" si="5">G14/G$11</f>
        <v>#DIV/0!</v>
      </c>
    </row>
    <row r="15" spans="2:8">
      <c r="B15" s="96" t="s">
        <v>71</v>
      </c>
      <c r="C15" s="97">
        <f>C11-C12-C13-C14</f>
        <v>0</v>
      </c>
      <c r="D15" s="198" t="e">
        <f t="shared" si="3"/>
        <v>#DIV/0!</v>
      </c>
      <c r="E15" s="97">
        <f>E11-E12-E13-E14</f>
        <v>0</v>
      </c>
      <c r="F15" s="198" t="e">
        <f t="shared" si="3"/>
        <v>#DIV/0!</v>
      </c>
      <c r="G15" s="97">
        <f>G11-G12-G13-G14</f>
        <v>0</v>
      </c>
      <c r="H15" s="198" t="e">
        <f t="shared" ref="H15" si="6">G15/G$11</f>
        <v>#DIV/0!</v>
      </c>
    </row>
    <row r="16" spans="2:8" ht="15.75">
      <c r="B16" s="105" t="s">
        <v>72</v>
      </c>
      <c r="C16" s="110"/>
      <c r="D16" s="111"/>
      <c r="E16" s="112"/>
      <c r="F16" s="112"/>
      <c r="G16" s="112"/>
      <c r="H16" s="112"/>
    </row>
    <row r="17" spans="2:8">
      <c r="B17" t="s">
        <v>66</v>
      </c>
      <c r="C17" s="94">
        <f>'Détail des prévisions'!C43</f>
        <v>0</v>
      </c>
      <c r="D17" s="195">
        <v>1</v>
      </c>
      <c r="E17" s="94">
        <f>'Détail des prévisions'!E43</f>
        <v>0</v>
      </c>
      <c r="F17" s="195">
        <v>1</v>
      </c>
      <c r="G17" s="94">
        <f>'Détail des prévisions'!G43</f>
        <v>0</v>
      </c>
      <c r="H17" s="195">
        <v>1</v>
      </c>
    </row>
    <row r="18" spans="2:8">
      <c r="B18" t="s">
        <v>67</v>
      </c>
      <c r="C18" s="94">
        <f>'Détail des prévisions'!C48</f>
        <v>0</v>
      </c>
      <c r="D18" s="99" t="e">
        <f>C18/C$17</f>
        <v>#DIV/0!</v>
      </c>
      <c r="E18" s="94">
        <f>'Détail des prévisions'!E48</f>
        <v>0</v>
      </c>
      <c r="F18" s="99" t="e">
        <f>E18/E$17</f>
        <v>#DIV/0!</v>
      </c>
      <c r="G18" s="94">
        <f>'Détail des prévisions'!G48</f>
        <v>0</v>
      </c>
      <c r="H18" s="99" t="e">
        <f>G18/G$17</f>
        <v>#DIV/0!</v>
      </c>
    </row>
    <row r="19" spans="2:8">
      <c r="B19" t="s">
        <v>73</v>
      </c>
      <c r="C19" s="94">
        <f>'Détail des prévisions'!C51</f>
        <v>0</v>
      </c>
      <c r="D19" s="99" t="e">
        <f t="shared" ref="D19:F20" si="7">C19/C$17</f>
        <v>#DIV/0!</v>
      </c>
      <c r="E19" s="94">
        <f>'Détail des prévisions'!E51</f>
        <v>0</v>
      </c>
      <c r="F19" s="99" t="e">
        <f t="shared" si="7"/>
        <v>#DIV/0!</v>
      </c>
      <c r="G19" s="94">
        <f>'Détail des prévisions'!G51</f>
        <v>0</v>
      </c>
      <c r="H19" s="99" t="e">
        <f t="shared" ref="H19" si="8">G19/G$17</f>
        <v>#DIV/0!</v>
      </c>
    </row>
    <row r="20" spans="2:8">
      <c r="B20" s="107" t="s">
        <v>74</v>
      </c>
      <c r="C20" s="108">
        <f>C17-C18-C19</f>
        <v>0</v>
      </c>
      <c r="D20" s="98" t="e">
        <f t="shared" si="7"/>
        <v>#DIV/0!</v>
      </c>
      <c r="E20" s="108">
        <f>E17-E18-E19</f>
        <v>0</v>
      </c>
      <c r="F20" s="98" t="e">
        <f t="shared" si="7"/>
        <v>#DIV/0!</v>
      </c>
      <c r="G20" s="108">
        <f>G17-G18-G19</f>
        <v>0</v>
      </c>
      <c r="H20" s="98" t="e">
        <f t="shared" ref="H20" si="9">G20/G$17</f>
        <v>#DIV/0!</v>
      </c>
    </row>
    <row r="21" spans="2:8" ht="15.75">
      <c r="B21" s="105" t="s">
        <v>84</v>
      </c>
      <c r="C21" s="110"/>
      <c r="D21" s="111"/>
      <c r="E21" s="112"/>
      <c r="F21" s="112"/>
      <c r="G21" s="112"/>
      <c r="H21" s="112"/>
    </row>
    <row r="22" spans="2:8" ht="15.75">
      <c r="B22" s="101" t="s">
        <v>180</v>
      </c>
      <c r="C22" s="94"/>
      <c r="D22" s="99"/>
    </row>
    <row r="23" spans="2:8">
      <c r="B23" t="s">
        <v>67</v>
      </c>
      <c r="C23" s="94">
        <f>'Détail des prévisions'!K62</f>
        <v>0</v>
      </c>
      <c r="D23" s="100" t="e">
        <f>C23/C$25</f>
        <v>#DIV/0!</v>
      </c>
      <c r="E23" s="94">
        <f>'Détail des prévisions'!M62</f>
        <v>0</v>
      </c>
      <c r="F23" s="100" t="e">
        <f>E23/E$25</f>
        <v>#DIV/0!</v>
      </c>
      <c r="G23" s="94">
        <f>'Détail des prévisions'!O62</f>
        <v>0</v>
      </c>
      <c r="H23" s="100" t="e">
        <f>G23/G$25</f>
        <v>#DIV/0!</v>
      </c>
    </row>
    <row r="24" spans="2:8">
      <c r="B24" t="s">
        <v>68</v>
      </c>
      <c r="C24" s="94">
        <f>'Détail des prévisions'!K79</f>
        <v>0</v>
      </c>
      <c r="D24" s="100" t="e">
        <f>C24/C$25</f>
        <v>#DIV/0!</v>
      </c>
      <c r="E24" s="94">
        <f>'Détail des prévisions'!M79</f>
        <v>0</v>
      </c>
      <c r="F24" s="100" t="e">
        <f>E24/E$25</f>
        <v>#DIV/0!</v>
      </c>
      <c r="G24" s="94">
        <f>'Détail des prévisions'!O79</f>
        <v>0</v>
      </c>
      <c r="H24" s="100" t="e">
        <f>G24/G$25</f>
        <v>#DIV/0!</v>
      </c>
    </row>
    <row r="25" spans="2:8">
      <c r="B25" s="96" t="s">
        <v>75</v>
      </c>
      <c r="C25" s="97">
        <f>C23+C24</f>
        <v>0</v>
      </c>
      <c r="D25" s="98" t="e">
        <f>C25/SUM($C$6+$C$11+$C$17)</f>
        <v>#DIV/0!</v>
      </c>
      <c r="E25" s="97">
        <f>E23+E24</f>
        <v>0</v>
      </c>
      <c r="F25" s="98" t="e">
        <f>E25/SUM($E$6+$E$11+$E$17)</f>
        <v>#DIV/0!</v>
      </c>
      <c r="G25" s="97">
        <f>G23+G24</f>
        <v>0</v>
      </c>
      <c r="H25" s="98" t="e">
        <f>G25/SUM($G$6+$G$11+$G$17)</f>
        <v>#DIV/0!</v>
      </c>
    </row>
    <row r="26" spans="2:8" ht="15.75">
      <c r="B26" s="101" t="s">
        <v>181</v>
      </c>
      <c r="C26" s="94"/>
      <c r="D26" s="99"/>
    </row>
    <row r="27" spans="2:8">
      <c r="B27" t="s">
        <v>67</v>
      </c>
      <c r="C27" s="94">
        <f>'Détail des prévisions'!C62</f>
        <v>0</v>
      </c>
      <c r="D27" s="100" t="e">
        <f>C27/C$29</f>
        <v>#DIV/0!</v>
      </c>
      <c r="E27" s="94">
        <f>'Détail des prévisions'!E62</f>
        <v>0</v>
      </c>
      <c r="F27" s="100" t="e">
        <f>E27/E$29</f>
        <v>#DIV/0!</v>
      </c>
      <c r="G27" s="94">
        <f>'Détail des prévisions'!G62</f>
        <v>0</v>
      </c>
      <c r="H27" s="100" t="e">
        <f>G27/G$29</f>
        <v>#DIV/0!</v>
      </c>
    </row>
    <row r="28" spans="2:8">
      <c r="B28" t="s">
        <v>68</v>
      </c>
      <c r="C28" s="94">
        <f>'Détail des prévisions'!C73</f>
        <v>0</v>
      </c>
      <c r="D28" s="100" t="e">
        <f>C28/C$29</f>
        <v>#DIV/0!</v>
      </c>
      <c r="E28" s="94">
        <f>'Détail des prévisions'!E73</f>
        <v>0</v>
      </c>
      <c r="F28" s="100" t="e">
        <f>E28/E$29</f>
        <v>#DIV/0!</v>
      </c>
      <c r="G28" s="94">
        <f>'Détail des prévisions'!G73</f>
        <v>0</v>
      </c>
      <c r="H28" s="100" t="e">
        <f>G28/G$29</f>
        <v>#DIV/0!</v>
      </c>
    </row>
    <row r="29" spans="2:8">
      <c r="B29" s="96" t="s">
        <v>76</v>
      </c>
      <c r="C29" s="97">
        <f>C27+C28</f>
        <v>0</v>
      </c>
      <c r="D29" s="98" t="e">
        <f>C29/SUM($C$6+$C$11+$C$17)</f>
        <v>#DIV/0!</v>
      </c>
      <c r="E29" s="97">
        <f>E27+E28</f>
        <v>0</v>
      </c>
      <c r="F29" s="98" t="e">
        <f>E29/SUM($E$6+$E$11+$E$17)</f>
        <v>#DIV/0!</v>
      </c>
      <c r="G29" s="97">
        <f>G27+G28</f>
        <v>0</v>
      </c>
      <c r="H29" s="98" t="e">
        <f>G29/SUM($G$6+$G$11+$G$17)</f>
        <v>#DIV/0!</v>
      </c>
    </row>
    <row r="30" spans="2:8" ht="15.75">
      <c r="B30" s="101" t="s">
        <v>182</v>
      </c>
      <c r="C30" s="108"/>
      <c r="D30" s="109"/>
      <c r="E30" s="1"/>
      <c r="F30" s="1"/>
      <c r="G30" s="1"/>
      <c r="H30" s="1"/>
    </row>
    <row r="31" spans="2:8">
      <c r="B31" t="s">
        <v>67</v>
      </c>
      <c r="C31" s="152">
        <f>'Détail des prévisions'!C81</f>
        <v>0</v>
      </c>
      <c r="D31" s="189" t="e">
        <f>C31/C$34</f>
        <v>#DIV/0!</v>
      </c>
      <c r="E31" s="152">
        <f>'Détail des prévisions'!E81</f>
        <v>0</v>
      </c>
      <c r="F31" s="189" t="e">
        <f>E31/E$34</f>
        <v>#DIV/0!</v>
      </c>
      <c r="G31" s="152">
        <f>'Détail des prévisions'!G81</f>
        <v>0</v>
      </c>
      <c r="H31" s="189" t="e">
        <f>G31/G$34</f>
        <v>#DIV/0!</v>
      </c>
    </row>
    <row r="32" spans="2:8">
      <c r="B32" s="139" t="s">
        <v>86</v>
      </c>
      <c r="C32" s="94">
        <f>'Détail des prévisions'!C85</f>
        <v>0</v>
      </c>
      <c r="D32" s="189" t="e">
        <f t="shared" ref="D32:F33" si="10">C32/C$34</f>
        <v>#DIV/0!</v>
      </c>
      <c r="E32" s="94">
        <f>'Détail des prévisions'!E85</f>
        <v>0</v>
      </c>
      <c r="F32" s="189" t="e">
        <f t="shared" si="10"/>
        <v>#DIV/0!</v>
      </c>
      <c r="G32" s="94">
        <f>'Détail des prévisions'!G85</f>
        <v>0</v>
      </c>
      <c r="H32" s="189" t="e">
        <f t="shared" ref="H32" si="11">G32/G$34</f>
        <v>#DIV/0!</v>
      </c>
    </row>
    <row r="33" spans="2:8">
      <c r="B33" s="139" t="s">
        <v>85</v>
      </c>
      <c r="C33" s="94">
        <f>'Détail des prévisions'!C89</f>
        <v>0</v>
      </c>
      <c r="D33" s="189" t="e">
        <f t="shared" si="10"/>
        <v>#DIV/0!</v>
      </c>
      <c r="E33" s="94">
        <f>'Détail des prévisions'!E89</f>
        <v>0</v>
      </c>
      <c r="F33" s="189" t="e">
        <f t="shared" si="10"/>
        <v>#DIV/0!</v>
      </c>
      <c r="G33" s="94">
        <f>'Détail des prévisions'!G89</f>
        <v>0</v>
      </c>
      <c r="H33" s="189" t="e">
        <f t="shared" ref="H33" si="12">G33/G$34</f>
        <v>#DIV/0!</v>
      </c>
    </row>
    <row r="34" spans="2:8">
      <c r="B34" s="96" t="s">
        <v>176</v>
      </c>
      <c r="C34" s="97">
        <f>SUM(C31:C33)</f>
        <v>0</v>
      </c>
      <c r="D34" s="98" t="e">
        <f>C34/SUM($C$6+$C$11+$C$17)</f>
        <v>#DIV/0!</v>
      </c>
      <c r="E34" s="97">
        <f>SUM(E31:E33)</f>
        <v>0</v>
      </c>
      <c r="F34" s="98" t="e">
        <f>E34/SUM($E$6+$E$11+$E$17)</f>
        <v>#DIV/0!</v>
      </c>
      <c r="G34" s="97">
        <f>SUM(G31:G33)</f>
        <v>0</v>
      </c>
      <c r="H34" s="98" t="e">
        <f>G34/SUM($G$6+$G$11+$G$17)</f>
        <v>#DIV/0!</v>
      </c>
    </row>
    <row r="35" spans="2:8" ht="15.75">
      <c r="B35" s="102" t="s">
        <v>87</v>
      </c>
      <c r="C35" s="97">
        <f>C25+C29+C34</f>
        <v>0</v>
      </c>
      <c r="D35" s="98" t="e">
        <f t="shared" ref="D35:D46" si="13">C35/SUM($C$6+$C$11+$C$17)</f>
        <v>#DIV/0!</v>
      </c>
      <c r="E35" s="97">
        <f>E25+E29+E34</f>
        <v>0</v>
      </c>
      <c r="F35" s="98" t="e">
        <f t="shared" ref="F35:F46" si="14">E35/SUM($E$6+$E$11+$E$17)</f>
        <v>#DIV/0!</v>
      </c>
      <c r="G35" s="97">
        <f>G25+G29+G34</f>
        <v>0</v>
      </c>
      <c r="H35" s="98" t="e">
        <f t="shared" ref="H35:H46" si="15">G35/SUM($G$6+$G$11+$G$17)</f>
        <v>#DIV/0!</v>
      </c>
    </row>
    <row r="36" spans="2:8" ht="15.75">
      <c r="B36" s="202" t="s">
        <v>88</v>
      </c>
      <c r="C36" s="203">
        <f>C9+C15+C20-C35</f>
        <v>0</v>
      </c>
      <c r="D36" s="98" t="e">
        <f t="shared" si="13"/>
        <v>#DIV/0!</v>
      </c>
      <c r="E36" s="203">
        <f>E9+E15+E20-E35</f>
        <v>0</v>
      </c>
      <c r="F36" s="98" t="e">
        <f t="shared" si="14"/>
        <v>#DIV/0!</v>
      </c>
      <c r="G36" s="203">
        <f>G9+G15+G20-G35</f>
        <v>0</v>
      </c>
      <c r="H36" s="98" t="e">
        <f t="shared" si="15"/>
        <v>#DIV/0!</v>
      </c>
    </row>
    <row r="37" spans="2:8" ht="15.75">
      <c r="B37" t="s">
        <v>77</v>
      </c>
      <c r="C37" s="114"/>
      <c r="D37" s="98" t="e">
        <f t="shared" si="13"/>
        <v>#DIV/0!</v>
      </c>
      <c r="F37" s="98" t="e">
        <f t="shared" si="14"/>
        <v>#DIV/0!</v>
      </c>
      <c r="H37" s="98" t="e">
        <f t="shared" si="15"/>
        <v>#DIV/0!</v>
      </c>
    </row>
    <row r="38" spans="2:8" ht="15.75">
      <c r="B38" s="105" t="s">
        <v>89</v>
      </c>
      <c r="C38" s="115">
        <f>C36-C37</f>
        <v>0</v>
      </c>
      <c r="D38" s="111" t="e">
        <f t="shared" si="13"/>
        <v>#DIV/0!</v>
      </c>
      <c r="E38" s="115">
        <f>E36-E37</f>
        <v>0</v>
      </c>
      <c r="F38" s="205" t="e">
        <f t="shared" si="14"/>
        <v>#DIV/0!</v>
      </c>
      <c r="G38" s="115">
        <f>G36-G37</f>
        <v>0</v>
      </c>
      <c r="H38" s="205" t="e">
        <f t="shared" si="15"/>
        <v>#DIV/0!</v>
      </c>
    </row>
    <row r="39" spans="2:8">
      <c r="B39" t="s">
        <v>78</v>
      </c>
      <c r="C39" s="94"/>
      <c r="D39" s="201" t="e">
        <f t="shared" si="13"/>
        <v>#DIV/0!</v>
      </c>
      <c r="F39" s="109" t="e">
        <f t="shared" si="14"/>
        <v>#DIV/0!</v>
      </c>
      <c r="H39" s="109" t="e">
        <f t="shared" si="15"/>
        <v>#DIV/0!</v>
      </c>
    </row>
    <row r="40" spans="2:8">
      <c r="B40" t="s">
        <v>79</v>
      </c>
      <c r="C40" s="94">
        <f>'Montage financier'!J38</f>
        <v>0</v>
      </c>
      <c r="D40" s="201" t="e">
        <f t="shared" si="13"/>
        <v>#DIV/0!</v>
      </c>
      <c r="E40" s="94">
        <f>'Montage financier'!K38</f>
        <v>0</v>
      </c>
      <c r="F40" s="201" t="e">
        <f t="shared" si="14"/>
        <v>#DIV/0!</v>
      </c>
      <c r="G40" s="94">
        <f>'Montage financier'!L38</f>
        <v>0</v>
      </c>
      <c r="H40" s="201" t="e">
        <f t="shared" si="15"/>
        <v>#DIV/0!</v>
      </c>
    </row>
    <row r="41" spans="2:8">
      <c r="B41" t="s">
        <v>22</v>
      </c>
      <c r="C41" s="94">
        <f>'Montage financier'!J43</f>
        <v>0</v>
      </c>
      <c r="D41" s="201" t="e">
        <f t="shared" si="13"/>
        <v>#DIV/0!</v>
      </c>
      <c r="E41" s="94">
        <f>'Montage financier'!K43</f>
        <v>0</v>
      </c>
      <c r="F41" s="201" t="e">
        <f t="shared" si="14"/>
        <v>#DIV/0!</v>
      </c>
      <c r="G41" s="94">
        <f>'Montage financier'!L43</f>
        <v>0</v>
      </c>
      <c r="H41" s="201" t="e">
        <f t="shared" si="15"/>
        <v>#DIV/0!</v>
      </c>
    </row>
    <row r="42" spans="2:8">
      <c r="B42" s="139" t="s">
        <v>23</v>
      </c>
      <c r="C42" s="94" t="e">
        <f>'Montage financier'!J33</f>
        <v>#DIV/0!</v>
      </c>
      <c r="D42" s="201" t="e">
        <f t="shared" si="13"/>
        <v>#DIV/0!</v>
      </c>
      <c r="E42" s="94" t="e">
        <f>'Montage financier'!J33</f>
        <v>#DIV/0!</v>
      </c>
      <c r="F42" s="201" t="e">
        <f t="shared" si="14"/>
        <v>#DIV/0!</v>
      </c>
      <c r="G42" s="94" t="e">
        <f>'Montage financier'!J33</f>
        <v>#DIV/0!</v>
      </c>
      <c r="H42" s="201" t="e">
        <f t="shared" si="15"/>
        <v>#DIV/0!</v>
      </c>
    </row>
    <row r="43" spans="2:8">
      <c r="B43" t="s">
        <v>90</v>
      </c>
      <c r="C43" s="94">
        <f>'Montage financier'!J22</f>
        <v>0</v>
      </c>
      <c r="D43" s="201" t="e">
        <f t="shared" si="13"/>
        <v>#DIV/0!</v>
      </c>
      <c r="E43" s="94" t="e">
        <f>'Montage financier'!J23</f>
        <v>#DIV/0!</v>
      </c>
      <c r="F43" s="204" t="e">
        <f t="shared" si="14"/>
        <v>#DIV/0!</v>
      </c>
      <c r="G43" s="94" t="e">
        <f>'Montage financier'!J24</f>
        <v>#DIV/0!</v>
      </c>
      <c r="H43" s="204" t="e">
        <f t="shared" si="15"/>
        <v>#DIV/0!</v>
      </c>
    </row>
    <row r="44" spans="2:8" ht="15.75">
      <c r="B44" s="105" t="s">
        <v>80</v>
      </c>
      <c r="C44" s="110" t="e">
        <f>C38-SUM(C39:C43)</f>
        <v>#DIV/0!</v>
      </c>
      <c r="D44" s="111" t="e">
        <f t="shared" si="13"/>
        <v>#DIV/0!</v>
      </c>
      <c r="E44" s="110" t="e">
        <f>E38-SUM(E39:E43)</f>
        <v>#DIV/0!</v>
      </c>
      <c r="F44" s="200" t="e">
        <f t="shared" si="14"/>
        <v>#DIV/0!</v>
      </c>
      <c r="G44" s="110" t="e">
        <f>G38-SUM(G39:G43)</f>
        <v>#DIV/0!</v>
      </c>
      <c r="H44" s="111" t="e">
        <f t="shared" si="15"/>
        <v>#DIV/0!</v>
      </c>
    </row>
    <row r="45" spans="2:8">
      <c r="B45" t="s">
        <v>81</v>
      </c>
      <c r="C45" s="94"/>
      <c r="D45" s="99"/>
    </row>
    <row r="46" spans="2:8" ht="15.75">
      <c r="B46" s="105" t="s">
        <v>82</v>
      </c>
      <c r="C46" s="110" t="e">
        <f>C44-C45</f>
        <v>#DIV/0!</v>
      </c>
      <c r="D46" s="111" t="e">
        <f t="shared" si="13"/>
        <v>#DIV/0!</v>
      </c>
      <c r="E46" s="110" t="e">
        <f>E44-E45</f>
        <v>#DIV/0!</v>
      </c>
      <c r="F46" s="111" t="e">
        <f t="shared" si="14"/>
        <v>#DIV/0!</v>
      </c>
      <c r="G46" s="110" t="e">
        <f>G44-G45</f>
        <v>#DIV/0!</v>
      </c>
      <c r="H46" s="111" t="e">
        <f t="shared" si="15"/>
        <v>#DIV/0!</v>
      </c>
    </row>
    <row r="47" spans="2:8">
      <c r="B47" t="s">
        <v>23</v>
      </c>
      <c r="C47" s="94" t="e">
        <f>C42</f>
        <v>#DIV/0!</v>
      </c>
      <c r="D47" s="206"/>
      <c r="E47" s="94" t="e">
        <f>E42</f>
        <v>#DIV/0!</v>
      </c>
      <c r="F47" s="208"/>
      <c r="G47" s="94" t="e">
        <f>G42</f>
        <v>#DIV/0!</v>
      </c>
      <c r="H47" s="208"/>
    </row>
    <row r="48" spans="2:8" ht="15.75">
      <c r="B48" s="105" t="s">
        <v>63</v>
      </c>
      <c r="C48" s="115" t="e">
        <f>C46+C47</f>
        <v>#DIV/0!</v>
      </c>
      <c r="D48" s="207"/>
      <c r="E48" s="115" t="e">
        <f>E46+E47</f>
        <v>#DIV/0!</v>
      </c>
      <c r="F48" s="209"/>
      <c r="G48" s="115" t="e">
        <f>G46+G47</f>
        <v>#DIV/0!</v>
      </c>
      <c r="H48" s="209"/>
    </row>
    <row r="49" spans="2:8">
      <c r="B49" t="s">
        <v>91</v>
      </c>
      <c r="C49" s="94" t="e">
        <f>'Montage financier'!K22</f>
        <v>#DIV/0!</v>
      </c>
      <c r="D49" s="208"/>
      <c r="E49" s="94" t="e">
        <f>'Montage financier'!K23</f>
        <v>#DIV/0!</v>
      </c>
      <c r="F49" s="208"/>
      <c r="G49" s="94" t="e">
        <f>'Montage financier'!K24</f>
        <v>#DIV/0!</v>
      </c>
      <c r="H49" s="208"/>
    </row>
    <row r="50" spans="2:8" ht="15.75">
      <c r="B50" s="105" t="s">
        <v>92</v>
      </c>
      <c r="C50" s="110" t="e">
        <f>C48-C49</f>
        <v>#DIV/0!</v>
      </c>
      <c r="D50" s="209"/>
      <c r="E50" s="110" t="e">
        <f>E48-E49</f>
        <v>#DIV/0!</v>
      </c>
      <c r="F50" s="209"/>
      <c r="G50" s="110" t="e">
        <f>G48-G49</f>
        <v>#DIV/0!</v>
      </c>
      <c r="H50" s="209"/>
    </row>
    <row r="51" spans="2:8">
      <c r="B51" s="199" t="s">
        <v>183</v>
      </c>
    </row>
    <row r="52" spans="2:8">
      <c r="B52" s="139" t="s">
        <v>184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P91"/>
  <sheetViews>
    <sheetView workbookViewId="0"/>
  </sheetViews>
  <sheetFormatPr baseColWidth="10" defaultRowHeight="12.75"/>
  <cols>
    <col min="1" max="1" width="4.140625" customWidth="1"/>
    <col min="2" max="2" width="33.7109375" customWidth="1"/>
    <col min="4" max="4" width="7.140625" customWidth="1"/>
    <col min="5" max="5" width="11.5703125" customWidth="1"/>
    <col min="6" max="6" width="7.42578125" customWidth="1"/>
    <col min="8" max="8" width="7.42578125" customWidth="1"/>
    <col min="9" max="9" width="5.5703125" customWidth="1"/>
    <col min="10" max="10" width="35.140625" customWidth="1"/>
    <col min="12" max="12" width="7.5703125" customWidth="1"/>
    <col min="14" max="14" width="7.85546875" customWidth="1"/>
    <col min="16" max="16" width="7.7109375" customWidth="1"/>
  </cols>
  <sheetData>
    <row r="2" spans="2:16" ht="18">
      <c r="B2" s="58" t="s">
        <v>169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4" spans="2:16">
      <c r="C4" s="156" t="s">
        <v>18</v>
      </c>
      <c r="D4" s="157"/>
      <c r="E4" s="156" t="s">
        <v>19</v>
      </c>
      <c r="F4" s="157"/>
      <c r="G4" s="156" t="s">
        <v>20</v>
      </c>
      <c r="H4" s="157"/>
      <c r="K4" s="156" t="s">
        <v>18</v>
      </c>
      <c r="L4" s="157"/>
      <c r="M4" s="156" t="s">
        <v>19</v>
      </c>
      <c r="N4" s="157"/>
      <c r="O4" s="156" t="s">
        <v>20</v>
      </c>
      <c r="P4" s="157"/>
    </row>
    <row r="5" spans="2:16">
      <c r="B5" s="153" t="s">
        <v>170</v>
      </c>
      <c r="C5" s="154" t="s">
        <v>65</v>
      </c>
      <c r="D5" s="154" t="s">
        <v>64</v>
      </c>
      <c r="E5" s="158" t="s">
        <v>65</v>
      </c>
      <c r="F5" s="154" t="s">
        <v>64</v>
      </c>
      <c r="G5" s="159" t="s">
        <v>65</v>
      </c>
      <c r="H5" s="154" t="s">
        <v>64</v>
      </c>
      <c r="J5" s="153" t="s">
        <v>171</v>
      </c>
      <c r="K5" s="154" t="s">
        <v>65</v>
      </c>
      <c r="L5" s="155" t="s">
        <v>64</v>
      </c>
      <c r="M5" s="158" t="s">
        <v>65</v>
      </c>
      <c r="N5" s="154" t="s">
        <v>64</v>
      </c>
      <c r="O5" s="159" t="s">
        <v>65</v>
      </c>
      <c r="P5" s="154" t="s">
        <v>64</v>
      </c>
    </row>
    <row r="6" spans="2:16">
      <c r="B6" s="117" t="s">
        <v>94</v>
      </c>
      <c r="C6" s="118"/>
      <c r="D6" s="119"/>
      <c r="E6" s="160"/>
      <c r="F6" s="120"/>
      <c r="G6" s="113"/>
      <c r="H6" s="120"/>
      <c r="J6" s="117" t="s">
        <v>94</v>
      </c>
      <c r="K6" s="120"/>
      <c r="L6" s="181"/>
      <c r="M6" s="120"/>
      <c r="N6" s="181"/>
      <c r="O6" s="120"/>
      <c r="P6" s="181"/>
    </row>
    <row r="7" spans="2:16">
      <c r="B7" s="121" t="s">
        <v>95</v>
      </c>
      <c r="C7" s="122"/>
      <c r="D7" s="174" t="e">
        <f>C7/$C$12</f>
        <v>#DIV/0!</v>
      </c>
      <c r="E7" s="121"/>
      <c r="F7" s="176" t="e">
        <f>E7/$E$12</f>
        <v>#DIV/0!</v>
      </c>
      <c r="G7" s="1"/>
      <c r="H7" s="123" t="e">
        <f>G7/$G$12</f>
        <v>#DIV/0!</v>
      </c>
      <c r="J7" s="121" t="s">
        <v>119</v>
      </c>
      <c r="K7" s="122"/>
      <c r="L7" s="174" t="e">
        <f>K7/K$9</f>
        <v>#DIV/0!</v>
      </c>
      <c r="M7" s="126"/>
      <c r="N7" s="174" t="e">
        <f>M7/M$9</f>
        <v>#DIV/0!</v>
      </c>
      <c r="O7" s="126"/>
      <c r="P7" s="174" t="e">
        <f>O7/O$9</f>
        <v>#DIV/0!</v>
      </c>
    </row>
    <row r="8" spans="2:16">
      <c r="B8" s="121" t="s">
        <v>96</v>
      </c>
      <c r="C8" s="122"/>
      <c r="D8" s="174" t="e">
        <f t="shared" ref="D8:D11" si="0">C8/$C$12</f>
        <v>#DIV/0!</v>
      </c>
      <c r="E8" s="121"/>
      <c r="F8" s="176" t="e">
        <f t="shared" ref="F8:F11" si="1">E8/$E$12</f>
        <v>#DIV/0!</v>
      </c>
      <c r="G8" s="1"/>
      <c r="H8" s="123" t="e">
        <f t="shared" ref="H8:H11" si="2">G8/$G$12</f>
        <v>#DIV/0!</v>
      </c>
      <c r="J8" s="121" t="s">
        <v>121</v>
      </c>
      <c r="K8" s="122"/>
      <c r="L8" s="174" t="e">
        <f>K8/K$9</f>
        <v>#DIV/0!</v>
      </c>
      <c r="M8" s="126"/>
      <c r="N8" s="174" t="e">
        <f>M8/M$9</f>
        <v>#DIV/0!</v>
      </c>
      <c r="O8" s="126"/>
      <c r="P8" s="174" t="e">
        <f>O8/O$9</f>
        <v>#DIV/0!</v>
      </c>
    </row>
    <row r="9" spans="2:16">
      <c r="B9" s="121" t="s">
        <v>97</v>
      </c>
      <c r="C9" s="122"/>
      <c r="D9" s="174" t="e">
        <f t="shared" si="0"/>
        <v>#DIV/0!</v>
      </c>
      <c r="E9" s="121"/>
      <c r="F9" s="176" t="e">
        <f t="shared" si="1"/>
        <v>#DIV/0!</v>
      </c>
      <c r="G9" s="1"/>
      <c r="H9" s="123" t="e">
        <f t="shared" si="2"/>
        <v>#DIV/0!</v>
      </c>
      <c r="J9" s="140" t="s">
        <v>99</v>
      </c>
      <c r="K9" s="143">
        <f>K7+K8</f>
        <v>0</v>
      </c>
      <c r="L9" s="149">
        <v>1</v>
      </c>
      <c r="M9" s="143">
        <f>M7+M8</f>
        <v>0</v>
      </c>
      <c r="N9" s="149">
        <v>1</v>
      </c>
      <c r="O9" s="143">
        <f>O7+O8</f>
        <v>0</v>
      </c>
      <c r="P9" s="149">
        <v>1</v>
      </c>
    </row>
    <row r="10" spans="2:16">
      <c r="B10" s="121" t="s">
        <v>98</v>
      </c>
      <c r="C10" s="122"/>
      <c r="D10" s="174" t="e">
        <f t="shared" si="0"/>
        <v>#DIV/0!</v>
      </c>
      <c r="E10" s="121"/>
      <c r="F10" s="176" t="e">
        <f t="shared" si="1"/>
        <v>#DIV/0!</v>
      </c>
      <c r="G10" s="1"/>
      <c r="H10" s="123" t="e">
        <f t="shared" si="2"/>
        <v>#DIV/0!</v>
      </c>
      <c r="J10" s="121"/>
      <c r="K10" s="122"/>
      <c r="L10" s="174"/>
      <c r="M10" s="122"/>
      <c r="N10" s="174"/>
      <c r="O10" s="122"/>
      <c r="P10" s="174"/>
    </row>
    <row r="11" spans="2:16">
      <c r="B11" s="121" t="s">
        <v>100</v>
      </c>
      <c r="C11" s="124"/>
      <c r="D11" s="174" t="e">
        <f t="shared" si="0"/>
        <v>#DIV/0!</v>
      </c>
      <c r="E11" s="121"/>
      <c r="F11" s="176" t="e">
        <f t="shared" si="1"/>
        <v>#DIV/0!</v>
      </c>
      <c r="G11" s="1"/>
      <c r="H11" s="123" t="e">
        <f t="shared" si="2"/>
        <v>#DIV/0!</v>
      </c>
      <c r="J11" s="125" t="s">
        <v>101</v>
      </c>
      <c r="K11" s="122"/>
      <c r="L11" s="174"/>
      <c r="M11" s="122"/>
      <c r="N11" s="174"/>
      <c r="O11" s="122"/>
      <c r="P11" s="174"/>
    </row>
    <row r="12" spans="2:16">
      <c r="B12" s="140" t="s">
        <v>99</v>
      </c>
      <c r="C12" s="141">
        <f>SUM(C7:C11)</f>
        <v>0</v>
      </c>
      <c r="D12" s="149">
        <v>1</v>
      </c>
      <c r="E12" s="141">
        <f>SUM(E7:E11)</f>
        <v>0</v>
      </c>
      <c r="F12" s="149">
        <v>1</v>
      </c>
      <c r="G12" s="141">
        <f>SUM(G7:G11)</f>
        <v>0</v>
      </c>
      <c r="H12" s="180">
        <v>1</v>
      </c>
      <c r="J12" s="121" t="s">
        <v>126</v>
      </c>
      <c r="K12" s="122"/>
      <c r="L12" s="174" t="e">
        <f t="shared" ref="L12:N31" si="3">K12/K$9</f>
        <v>#DIV/0!</v>
      </c>
      <c r="M12" s="122"/>
      <c r="N12" s="174" t="e">
        <f t="shared" si="3"/>
        <v>#DIV/0!</v>
      </c>
      <c r="O12" s="122"/>
      <c r="P12" s="174" t="e">
        <f t="shared" ref="P12" si="4">O12/O$9</f>
        <v>#DIV/0!</v>
      </c>
    </row>
    <row r="13" spans="2:16">
      <c r="B13" s="121"/>
      <c r="C13" s="124"/>
      <c r="D13" s="174"/>
      <c r="E13" s="121"/>
      <c r="F13" s="178"/>
      <c r="G13" s="1"/>
      <c r="H13" s="126"/>
      <c r="J13" s="121" t="s">
        <v>128</v>
      </c>
      <c r="K13" s="122"/>
      <c r="L13" s="174" t="e">
        <f t="shared" si="3"/>
        <v>#DIV/0!</v>
      </c>
      <c r="M13" s="122"/>
      <c r="N13" s="174" t="e">
        <f t="shared" si="3"/>
        <v>#DIV/0!</v>
      </c>
      <c r="O13" s="122"/>
      <c r="P13" s="174" t="e">
        <f t="shared" ref="P13" si="5">O13/O$9</f>
        <v>#DIV/0!</v>
      </c>
    </row>
    <row r="14" spans="2:16">
      <c r="B14" s="125" t="s">
        <v>101</v>
      </c>
      <c r="C14" s="124"/>
      <c r="D14" s="174"/>
      <c r="E14" s="121"/>
      <c r="F14" s="178"/>
      <c r="G14" s="1"/>
      <c r="H14" s="126"/>
      <c r="J14" s="140" t="s">
        <v>130</v>
      </c>
      <c r="K14" s="143">
        <f>+K12-K13</f>
        <v>0</v>
      </c>
      <c r="L14" s="149" t="e">
        <f t="shared" si="3"/>
        <v>#DIV/0!</v>
      </c>
      <c r="M14" s="143">
        <f>+M12-M13</f>
        <v>0</v>
      </c>
      <c r="N14" s="149" t="e">
        <f t="shared" si="3"/>
        <v>#DIV/0!</v>
      </c>
      <c r="O14" s="143">
        <f>+O12-O13</f>
        <v>0</v>
      </c>
      <c r="P14" s="149" t="e">
        <f t="shared" ref="P14" si="6">O14/O$9</f>
        <v>#DIV/0!</v>
      </c>
    </row>
    <row r="15" spans="2:16">
      <c r="B15" s="121" t="s">
        <v>102</v>
      </c>
      <c r="C15" s="122"/>
      <c r="D15" s="174" t="e">
        <f t="shared" ref="D15:D16" si="7">C15/$C$12</f>
        <v>#DIV/0!</v>
      </c>
      <c r="E15" s="121"/>
      <c r="F15" s="176" t="e">
        <f t="shared" ref="F15:F29" si="8">E15/$E$12</f>
        <v>#DIV/0!</v>
      </c>
      <c r="G15" s="1"/>
      <c r="H15" s="123" t="e">
        <f t="shared" ref="H15:H29" si="9">G15/$G$12</f>
        <v>#DIV/0!</v>
      </c>
      <c r="J15" s="121" t="s">
        <v>132</v>
      </c>
      <c r="K15" s="122"/>
      <c r="L15" s="174" t="e">
        <f t="shared" si="3"/>
        <v>#DIV/0!</v>
      </c>
      <c r="M15" s="122"/>
      <c r="N15" s="174" t="e">
        <f t="shared" si="3"/>
        <v>#DIV/0!</v>
      </c>
      <c r="O15" s="122"/>
      <c r="P15" s="174" t="e">
        <f t="shared" ref="P15" si="10">O15/O$9</f>
        <v>#DIV/0!</v>
      </c>
    </row>
    <row r="16" spans="2:16">
      <c r="B16" s="133" t="s">
        <v>103</v>
      </c>
      <c r="C16" s="168"/>
      <c r="D16" s="174" t="e">
        <f t="shared" si="7"/>
        <v>#DIV/0!</v>
      </c>
      <c r="E16" s="133"/>
      <c r="F16" s="176" t="e">
        <f t="shared" si="8"/>
        <v>#DIV/0!</v>
      </c>
      <c r="G16" s="56"/>
      <c r="H16" s="123" t="e">
        <f t="shared" si="9"/>
        <v>#DIV/0!</v>
      </c>
      <c r="J16" s="121" t="s">
        <v>133</v>
      </c>
      <c r="K16" s="122"/>
      <c r="L16" s="174" t="e">
        <f t="shared" si="3"/>
        <v>#DIV/0!</v>
      </c>
      <c r="M16" s="122"/>
      <c r="N16" s="174" t="e">
        <f t="shared" si="3"/>
        <v>#DIV/0!</v>
      </c>
      <c r="O16" s="122"/>
      <c r="P16" s="174" t="e">
        <f t="shared" ref="P16" si="11">O16/O$9</f>
        <v>#DIV/0!</v>
      </c>
    </row>
    <row r="17" spans="2:16">
      <c r="B17" s="140" t="s">
        <v>104</v>
      </c>
      <c r="C17" s="141">
        <f>+C16+C15</f>
        <v>0</v>
      </c>
      <c r="D17" s="149" t="e">
        <f>+C17/$C$12</f>
        <v>#DIV/0!</v>
      </c>
      <c r="E17" s="141">
        <f>+E16+E15</f>
        <v>0</v>
      </c>
      <c r="F17" s="177" t="e">
        <f t="shared" si="8"/>
        <v>#DIV/0!</v>
      </c>
      <c r="G17" s="141">
        <f>+G16+G15</f>
        <v>0</v>
      </c>
      <c r="H17" s="142" t="e">
        <f t="shared" si="9"/>
        <v>#DIV/0!</v>
      </c>
      <c r="J17" s="140" t="s">
        <v>134</v>
      </c>
      <c r="K17" s="143">
        <f>+K15-K16</f>
        <v>0</v>
      </c>
      <c r="L17" s="149" t="e">
        <f t="shared" si="3"/>
        <v>#DIV/0!</v>
      </c>
      <c r="M17" s="143">
        <f>+M15-M16</f>
        <v>0</v>
      </c>
      <c r="N17" s="149" t="e">
        <f t="shared" si="3"/>
        <v>#DIV/0!</v>
      </c>
      <c r="O17" s="143">
        <f>+O15-O16</f>
        <v>0</v>
      </c>
      <c r="P17" s="149" t="e">
        <f t="shared" ref="P17" si="12">O17/O$9</f>
        <v>#DIV/0!</v>
      </c>
    </row>
    <row r="18" spans="2:16">
      <c r="B18" s="121" t="s">
        <v>105</v>
      </c>
      <c r="C18" s="122"/>
      <c r="D18" s="174" t="e">
        <f t="shared" ref="D18:D26" si="13">C18/$C$12</f>
        <v>#DIV/0!</v>
      </c>
      <c r="E18" s="121"/>
      <c r="F18" s="176" t="e">
        <f t="shared" si="8"/>
        <v>#DIV/0!</v>
      </c>
      <c r="G18" s="1"/>
      <c r="H18" s="123" t="e">
        <f t="shared" si="9"/>
        <v>#DIV/0!</v>
      </c>
      <c r="J18" s="121" t="s">
        <v>102</v>
      </c>
      <c r="K18" s="124"/>
      <c r="L18" s="174" t="e">
        <f t="shared" si="3"/>
        <v>#DIV/0!</v>
      </c>
      <c r="M18" s="124"/>
      <c r="N18" s="174" t="e">
        <f t="shared" si="3"/>
        <v>#DIV/0!</v>
      </c>
      <c r="O18" s="124"/>
      <c r="P18" s="174" t="e">
        <f t="shared" ref="P18" si="14">O18/O$9</f>
        <v>#DIV/0!</v>
      </c>
    </row>
    <row r="19" spans="2:16">
      <c r="B19" s="121" t="s">
        <v>106</v>
      </c>
      <c r="C19" s="122"/>
      <c r="D19" s="174" t="e">
        <f t="shared" si="13"/>
        <v>#DIV/0!</v>
      </c>
      <c r="E19" s="121"/>
      <c r="F19" s="176" t="e">
        <f t="shared" si="8"/>
        <v>#DIV/0!</v>
      </c>
      <c r="G19" s="1"/>
      <c r="H19" s="123" t="e">
        <f t="shared" si="9"/>
        <v>#DIV/0!</v>
      </c>
      <c r="J19" s="121" t="s">
        <v>103</v>
      </c>
      <c r="K19" s="124"/>
      <c r="L19" s="174" t="e">
        <f t="shared" si="3"/>
        <v>#DIV/0!</v>
      </c>
      <c r="M19" s="124"/>
      <c r="N19" s="174" t="e">
        <f t="shared" si="3"/>
        <v>#DIV/0!</v>
      </c>
      <c r="O19" s="124"/>
      <c r="P19" s="174" t="e">
        <f t="shared" ref="P19" si="15">O19/O$9</f>
        <v>#DIV/0!</v>
      </c>
    </row>
    <row r="20" spans="2:16">
      <c r="B20" s="121" t="s">
        <v>108</v>
      </c>
      <c r="C20" s="122"/>
      <c r="D20" s="174" t="e">
        <f t="shared" si="13"/>
        <v>#DIV/0!</v>
      </c>
      <c r="E20" s="121"/>
      <c r="F20" s="176" t="e">
        <f t="shared" si="8"/>
        <v>#DIV/0!</v>
      </c>
      <c r="G20" s="1"/>
      <c r="H20" s="123" t="e">
        <f t="shared" si="9"/>
        <v>#DIV/0!</v>
      </c>
      <c r="J20" s="140" t="s">
        <v>104</v>
      </c>
      <c r="K20" s="143">
        <f>+K18+K19</f>
        <v>0</v>
      </c>
      <c r="L20" s="149" t="e">
        <f t="shared" si="3"/>
        <v>#DIV/0!</v>
      </c>
      <c r="M20" s="143">
        <f>+M18+M19</f>
        <v>0</v>
      </c>
      <c r="N20" s="149" t="e">
        <f t="shared" si="3"/>
        <v>#DIV/0!</v>
      </c>
      <c r="O20" s="143">
        <f>+O18+O19</f>
        <v>0</v>
      </c>
      <c r="P20" s="149" t="e">
        <f t="shared" ref="P20" si="16">O20/O$9</f>
        <v>#DIV/0!</v>
      </c>
    </row>
    <row r="21" spans="2:16">
      <c r="B21" s="121" t="s">
        <v>110</v>
      </c>
      <c r="C21" s="122"/>
      <c r="D21" s="174" t="e">
        <f t="shared" si="13"/>
        <v>#DIV/0!</v>
      </c>
      <c r="E21" s="121"/>
      <c r="F21" s="176" t="e">
        <f t="shared" si="8"/>
        <v>#DIV/0!</v>
      </c>
      <c r="G21" s="1"/>
      <c r="H21" s="123" t="e">
        <f t="shared" si="9"/>
        <v>#DIV/0!</v>
      </c>
      <c r="J21" s="132" t="s">
        <v>135</v>
      </c>
      <c r="K21" s="124"/>
      <c r="L21" s="174" t="e">
        <f t="shared" si="3"/>
        <v>#DIV/0!</v>
      </c>
      <c r="M21" s="124"/>
      <c r="N21" s="174" t="e">
        <f t="shared" si="3"/>
        <v>#DIV/0!</v>
      </c>
      <c r="O21" s="124"/>
      <c r="P21" s="174" t="e">
        <f t="shared" ref="P21" si="17">O21/O$9</f>
        <v>#DIV/0!</v>
      </c>
    </row>
    <row r="22" spans="2:16">
      <c r="B22" s="121" t="s">
        <v>112</v>
      </c>
      <c r="C22" s="122"/>
      <c r="D22" s="174" t="e">
        <f t="shared" si="13"/>
        <v>#DIV/0!</v>
      </c>
      <c r="E22" s="121"/>
      <c r="F22" s="176" t="e">
        <f t="shared" si="8"/>
        <v>#DIV/0!</v>
      </c>
      <c r="G22" s="1"/>
      <c r="H22" s="123" t="e">
        <f t="shared" si="9"/>
        <v>#DIV/0!</v>
      </c>
      <c r="J22" s="133" t="s">
        <v>136</v>
      </c>
      <c r="K22" s="124"/>
      <c r="L22" s="174" t="e">
        <f t="shared" si="3"/>
        <v>#DIV/0!</v>
      </c>
      <c r="M22" s="124"/>
      <c r="N22" s="174" t="e">
        <f t="shared" si="3"/>
        <v>#DIV/0!</v>
      </c>
      <c r="O22" s="124"/>
      <c r="P22" s="174" t="e">
        <f t="shared" ref="P22" si="18">O22/O$9</f>
        <v>#DIV/0!</v>
      </c>
    </row>
    <row r="23" spans="2:16">
      <c r="B23" s="121" t="s">
        <v>114</v>
      </c>
      <c r="C23" s="122"/>
      <c r="D23" s="174" t="e">
        <f t="shared" si="13"/>
        <v>#DIV/0!</v>
      </c>
      <c r="E23" s="121"/>
      <c r="F23" s="176" t="e">
        <f t="shared" si="8"/>
        <v>#DIV/0!</v>
      </c>
      <c r="G23" s="1"/>
      <c r="H23" s="123" t="e">
        <f t="shared" si="9"/>
        <v>#DIV/0!</v>
      </c>
      <c r="J23" s="121" t="s">
        <v>137</v>
      </c>
      <c r="K23" s="124"/>
      <c r="L23" s="174" t="e">
        <f t="shared" si="3"/>
        <v>#DIV/0!</v>
      </c>
      <c r="M23" s="124"/>
      <c r="N23" s="174" t="e">
        <f t="shared" si="3"/>
        <v>#DIV/0!</v>
      </c>
      <c r="O23" s="124"/>
      <c r="P23" s="174" t="e">
        <f t="shared" ref="P23" si="19">O23/O$9</f>
        <v>#DIV/0!</v>
      </c>
    </row>
    <row r="24" spans="2:16">
      <c r="B24" s="121" t="s">
        <v>116</v>
      </c>
      <c r="C24" s="122"/>
      <c r="D24" s="174" t="e">
        <f t="shared" si="13"/>
        <v>#DIV/0!</v>
      </c>
      <c r="E24" s="121"/>
      <c r="F24" s="176" t="e">
        <f t="shared" si="8"/>
        <v>#DIV/0!</v>
      </c>
      <c r="G24" s="1"/>
      <c r="H24" s="123" t="e">
        <f t="shared" si="9"/>
        <v>#DIV/0!</v>
      </c>
      <c r="J24" s="121" t="s">
        <v>138</v>
      </c>
      <c r="K24" s="124"/>
      <c r="L24" s="174" t="e">
        <f t="shared" si="3"/>
        <v>#DIV/0!</v>
      </c>
      <c r="M24" s="124"/>
      <c r="N24" s="174" t="e">
        <f t="shared" si="3"/>
        <v>#DIV/0!</v>
      </c>
      <c r="O24" s="124"/>
      <c r="P24" s="174" t="e">
        <f t="shared" ref="P24" si="20">O24/O$9</f>
        <v>#DIV/0!</v>
      </c>
    </row>
    <row r="25" spans="2:16">
      <c r="B25" s="121" t="s">
        <v>117</v>
      </c>
      <c r="C25" s="122"/>
      <c r="D25" s="174" t="e">
        <f t="shared" si="13"/>
        <v>#DIV/0!</v>
      </c>
      <c r="E25" s="121"/>
      <c r="F25" s="176" t="e">
        <f t="shared" si="8"/>
        <v>#DIV/0!</v>
      </c>
      <c r="G25" s="1"/>
      <c r="H25" s="123" t="e">
        <f t="shared" si="9"/>
        <v>#DIV/0!</v>
      </c>
      <c r="J25" s="121" t="s">
        <v>139</v>
      </c>
      <c r="K25" s="124"/>
      <c r="L25" s="174" t="e">
        <f t="shared" si="3"/>
        <v>#DIV/0!</v>
      </c>
      <c r="M25" s="124"/>
      <c r="N25" s="174" t="e">
        <f t="shared" si="3"/>
        <v>#DIV/0!</v>
      </c>
      <c r="O25" s="124"/>
      <c r="P25" s="174" t="e">
        <f t="shared" ref="P25" si="21">O25/O$9</f>
        <v>#DIV/0!</v>
      </c>
    </row>
    <row r="26" spans="2:16">
      <c r="B26" s="121" t="s">
        <v>109</v>
      </c>
      <c r="C26" s="122"/>
      <c r="D26" s="174" t="e">
        <f t="shared" si="13"/>
        <v>#DIV/0!</v>
      </c>
      <c r="E26" s="121"/>
      <c r="F26" s="176" t="e">
        <f t="shared" si="8"/>
        <v>#DIV/0!</v>
      </c>
      <c r="G26" s="1"/>
      <c r="H26" s="123" t="e">
        <f t="shared" si="9"/>
        <v>#DIV/0!</v>
      </c>
      <c r="J26" s="121" t="s">
        <v>140</v>
      </c>
      <c r="K26" s="124"/>
      <c r="L26" s="174" t="e">
        <f t="shared" si="3"/>
        <v>#DIV/0!</v>
      </c>
      <c r="M26" s="124"/>
      <c r="N26" s="174" t="e">
        <f t="shared" si="3"/>
        <v>#DIV/0!</v>
      </c>
      <c r="O26" s="124"/>
      <c r="P26" s="174" t="e">
        <f t="shared" ref="P26" si="22">O26/O$9</f>
        <v>#DIV/0!</v>
      </c>
    </row>
    <row r="27" spans="2:16">
      <c r="B27" s="140" t="s">
        <v>111</v>
      </c>
      <c r="C27" s="141">
        <f>SUM(C18:C26)</f>
        <v>0</v>
      </c>
      <c r="D27" s="149" t="e">
        <f t="shared" ref="D27:D29" si="23">+C27/$C$12</f>
        <v>#DIV/0!</v>
      </c>
      <c r="E27" s="141">
        <f>SUM(E18:E26)</f>
        <v>0</v>
      </c>
      <c r="F27" s="177" t="e">
        <f t="shared" si="8"/>
        <v>#DIV/0!</v>
      </c>
      <c r="G27" s="141">
        <f>SUM(G18:G26)</f>
        <v>0</v>
      </c>
      <c r="H27" s="142" t="e">
        <f t="shared" si="9"/>
        <v>#DIV/0!</v>
      </c>
      <c r="J27" s="121" t="s">
        <v>117</v>
      </c>
      <c r="K27" s="124"/>
      <c r="L27" s="174" t="e">
        <f t="shared" si="3"/>
        <v>#DIV/0!</v>
      </c>
      <c r="M27" s="124"/>
      <c r="N27" s="174" t="e">
        <f t="shared" si="3"/>
        <v>#DIV/0!</v>
      </c>
      <c r="O27" s="124"/>
      <c r="P27" s="174" t="e">
        <f t="shared" ref="P27" si="24">O27/O$9</f>
        <v>#DIV/0!</v>
      </c>
    </row>
    <row r="28" spans="2:16">
      <c r="B28" s="140" t="s">
        <v>113</v>
      </c>
      <c r="C28" s="141">
        <f>+C27+C17</f>
        <v>0</v>
      </c>
      <c r="D28" s="149" t="e">
        <f t="shared" si="23"/>
        <v>#DIV/0!</v>
      </c>
      <c r="E28" s="141">
        <f>+E27+E17</f>
        <v>0</v>
      </c>
      <c r="F28" s="177" t="e">
        <f t="shared" si="8"/>
        <v>#DIV/0!</v>
      </c>
      <c r="G28" s="141">
        <f>+G27+G17</f>
        <v>0</v>
      </c>
      <c r="H28" s="142" t="e">
        <f t="shared" si="9"/>
        <v>#DIV/0!</v>
      </c>
      <c r="J28" s="121" t="s">
        <v>109</v>
      </c>
      <c r="K28" s="124"/>
      <c r="L28" s="174" t="e">
        <f t="shared" si="3"/>
        <v>#DIV/0!</v>
      </c>
      <c r="M28" s="124"/>
      <c r="N28" s="174" t="e">
        <f t="shared" si="3"/>
        <v>#DIV/0!</v>
      </c>
      <c r="O28" s="124"/>
      <c r="P28" s="174" t="e">
        <f t="shared" ref="P28" si="25">O28/O$9</f>
        <v>#DIV/0!</v>
      </c>
    </row>
    <row r="29" spans="2:16">
      <c r="B29" s="145" t="s">
        <v>115</v>
      </c>
      <c r="C29" s="146">
        <f>+C12-C28</f>
        <v>0</v>
      </c>
      <c r="D29" s="151" t="e">
        <f t="shared" si="23"/>
        <v>#DIV/0!</v>
      </c>
      <c r="E29" s="146">
        <f>+E12-E28</f>
        <v>0</v>
      </c>
      <c r="F29" s="179" t="e">
        <f t="shared" si="8"/>
        <v>#DIV/0!</v>
      </c>
      <c r="G29" s="146">
        <f>+G12-G28</f>
        <v>0</v>
      </c>
      <c r="H29" s="147" t="e">
        <f t="shared" si="9"/>
        <v>#DIV/0!</v>
      </c>
      <c r="J29" s="140" t="s">
        <v>111</v>
      </c>
      <c r="K29" s="143">
        <f>SUM(K21:K28)</f>
        <v>0</v>
      </c>
      <c r="L29" s="149" t="e">
        <f t="shared" si="3"/>
        <v>#DIV/0!</v>
      </c>
      <c r="M29" s="143">
        <f>SUM(M21:M28)</f>
        <v>0</v>
      </c>
      <c r="N29" s="149" t="e">
        <f t="shared" si="3"/>
        <v>#DIV/0!</v>
      </c>
      <c r="O29" s="143">
        <f>SUM(O21:O28)</f>
        <v>0</v>
      </c>
      <c r="P29" s="149" t="e">
        <f t="shared" ref="P29" si="26">O29/O$9</f>
        <v>#DIV/0!</v>
      </c>
    </row>
    <row r="30" spans="2:16">
      <c r="D30" s="127"/>
      <c r="J30" s="140" t="s">
        <v>113</v>
      </c>
      <c r="K30" s="143">
        <f>K14+K17+K20+K29</f>
        <v>0</v>
      </c>
      <c r="L30" s="149" t="e">
        <f t="shared" si="3"/>
        <v>#DIV/0!</v>
      </c>
      <c r="M30" s="143">
        <f>M14+M17+M20+M29</f>
        <v>0</v>
      </c>
      <c r="N30" s="149" t="e">
        <f t="shared" si="3"/>
        <v>#DIV/0!</v>
      </c>
      <c r="O30" s="143">
        <f>O14+O17+O20+O29</f>
        <v>0</v>
      </c>
      <c r="P30" s="149" t="e">
        <f t="shared" ref="P30" si="27">O30/O$9</f>
        <v>#DIV/0!</v>
      </c>
    </row>
    <row r="31" spans="2:16">
      <c r="C31" s="156" t="s">
        <v>18</v>
      </c>
      <c r="D31" s="157"/>
      <c r="E31" s="156" t="s">
        <v>19</v>
      </c>
      <c r="F31" s="157"/>
      <c r="G31" s="156" t="s">
        <v>20</v>
      </c>
      <c r="H31" s="157"/>
      <c r="J31" s="145" t="s">
        <v>115</v>
      </c>
      <c r="K31" s="150">
        <f>+K9-K30</f>
        <v>0</v>
      </c>
      <c r="L31" s="151" t="e">
        <f t="shared" si="3"/>
        <v>#DIV/0!</v>
      </c>
      <c r="M31" s="150">
        <f>+M9-M30</f>
        <v>0</v>
      </c>
      <c r="N31" s="151" t="e">
        <f t="shared" si="3"/>
        <v>#DIV/0!</v>
      </c>
      <c r="O31" s="150">
        <f>+O9-O30</f>
        <v>0</v>
      </c>
      <c r="P31" s="151" t="e">
        <f t="shared" ref="P31" si="28">O31/O$9</f>
        <v>#DIV/0!</v>
      </c>
    </row>
    <row r="32" spans="2:16">
      <c r="B32" s="166" t="s">
        <v>118</v>
      </c>
      <c r="C32" s="154" t="s">
        <v>65</v>
      </c>
      <c r="D32" s="154" t="s">
        <v>64</v>
      </c>
      <c r="E32" s="158" t="s">
        <v>65</v>
      </c>
      <c r="F32" s="154" t="s">
        <v>64</v>
      </c>
      <c r="G32" s="159" t="s">
        <v>65</v>
      </c>
      <c r="H32" s="154" t="s">
        <v>64</v>
      </c>
    </row>
    <row r="33" spans="2:16">
      <c r="B33" s="128" t="s">
        <v>94</v>
      </c>
      <c r="C33" s="129"/>
      <c r="D33" s="181"/>
      <c r="E33" s="129"/>
      <c r="F33" s="181"/>
      <c r="G33" s="129"/>
      <c r="H33" s="181"/>
      <c r="K33" s="156" t="s">
        <v>18</v>
      </c>
      <c r="L33" s="157"/>
      <c r="M33" s="156" t="s">
        <v>19</v>
      </c>
      <c r="N33" s="157"/>
      <c r="O33" s="156" t="s">
        <v>20</v>
      </c>
      <c r="P33" s="157"/>
    </row>
    <row r="34" spans="2:16">
      <c r="B34" s="130" t="s">
        <v>120</v>
      </c>
      <c r="C34" s="122"/>
      <c r="D34" s="175"/>
      <c r="E34" s="122"/>
      <c r="F34" s="175"/>
      <c r="G34" s="122"/>
      <c r="H34" s="175"/>
      <c r="J34" s="116" t="s">
        <v>174</v>
      </c>
      <c r="K34" s="183">
        <f>C12+K9+C43</f>
        <v>0</v>
      </c>
      <c r="L34" s="182"/>
      <c r="M34" s="183">
        <f>E12+M9+E43</f>
        <v>0</v>
      </c>
      <c r="N34" s="184" t="e">
        <f>ROUND((M34-K34)/K34,2)</f>
        <v>#DIV/0!</v>
      </c>
      <c r="O34" s="183">
        <f>G12+O9+G43</f>
        <v>0</v>
      </c>
      <c r="P34" s="184" t="e">
        <f>ROUND((O34-M34)/M34,2)</f>
        <v>#DIV/0!</v>
      </c>
    </row>
    <row r="35" spans="2:16">
      <c r="B35" s="126" t="s">
        <v>122</v>
      </c>
      <c r="C35" s="122"/>
      <c r="D35" s="174" t="e">
        <f>C35/C$43</f>
        <v>#DIV/0!</v>
      </c>
      <c r="E35" s="122"/>
      <c r="F35" s="174" t="e">
        <f>E35/E$43</f>
        <v>#DIV/0!</v>
      </c>
      <c r="G35" s="122"/>
      <c r="H35" s="174" t="e">
        <f>G35/G$43</f>
        <v>#DIV/0!</v>
      </c>
    </row>
    <row r="36" spans="2:16">
      <c r="B36" s="126" t="s">
        <v>123</v>
      </c>
      <c r="C36" s="124"/>
      <c r="D36" s="174" t="e">
        <f>C36/C$43</f>
        <v>#DIV/0!</v>
      </c>
      <c r="E36" s="124"/>
      <c r="F36" s="174" t="e">
        <f>E36/E$43</f>
        <v>#DIV/0!</v>
      </c>
      <c r="G36" s="124"/>
      <c r="H36" s="174" t="e">
        <f>G36/G$43</f>
        <v>#DIV/0!</v>
      </c>
    </row>
    <row r="37" spans="2:16">
      <c r="B37" s="130" t="s">
        <v>124</v>
      </c>
      <c r="C37" s="122"/>
      <c r="D37" s="174"/>
      <c r="E37" s="122"/>
      <c r="F37" s="174"/>
      <c r="G37" s="122"/>
      <c r="H37" s="174"/>
    </row>
    <row r="38" spans="2:16">
      <c r="B38" s="126" t="s">
        <v>125</v>
      </c>
      <c r="C38" s="124"/>
      <c r="D38" s="174" t="e">
        <f t="shared" ref="D38:F42" si="29">C38/C$43</f>
        <v>#DIV/0!</v>
      </c>
      <c r="E38" s="124"/>
      <c r="F38" s="174" t="e">
        <f t="shared" si="29"/>
        <v>#DIV/0!</v>
      </c>
      <c r="G38" s="124"/>
      <c r="H38" s="174" t="e">
        <f t="shared" ref="H38" si="30">G38/G$43</f>
        <v>#DIV/0!</v>
      </c>
    </row>
    <row r="39" spans="2:16">
      <c r="B39" s="126" t="s">
        <v>127</v>
      </c>
      <c r="C39" s="122"/>
      <c r="D39" s="174" t="e">
        <f t="shared" si="29"/>
        <v>#DIV/0!</v>
      </c>
      <c r="E39" s="122"/>
      <c r="F39" s="174" t="e">
        <f t="shared" si="29"/>
        <v>#DIV/0!</v>
      </c>
      <c r="G39" s="122"/>
      <c r="H39" s="174" t="e">
        <f t="shared" ref="H39" si="31">G39/G$43</f>
        <v>#DIV/0!</v>
      </c>
    </row>
    <row r="40" spans="2:16">
      <c r="B40" s="126" t="s">
        <v>129</v>
      </c>
      <c r="C40" s="124"/>
      <c r="D40" s="174" t="e">
        <f t="shared" si="29"/>
        <v>#DIV/0!</v>
      </c>
      <c r="E40" s="124"/>
      <c r="F40" s="174" t="e">
        <f t="shared" si="29"/>
        <v>#DIV/0!</v>
      </c>
      <c r="G40" s="124"/>
      <c r="H40" s="174" t="e">
        <f t="shared" ref="H40" si="32">G40/G$43</f>
        <v>#DIV/0!</v>
      </c>
    </row>
    <row r="41" spans="2:16">
      <c r="B41" s="126" t="s">
        <v>131</v>
      </c>
      <c r="C41" s="122"/>
      <c r="D41" s="174" t="e">
        <f t="shared" si="29"/>
        <v>#DIV/0!</v>
      </c>
      <c r="E41" s="122"/>
      <c r="F41" s="174" t="e">
        <f t="shared" si="29"/>
        <v>#DIV/0!</v>
      </c>
      <c r="G41" s="122"/>
      <c r="H41" s="174" t="e">
        <f t="shared" ref="H41" si="33">G41/G$43</f>
        <v>#DIV/0!</v>
      </c>
    </row>
    <row r="42" spans="2:16">
      <c r="B42" s="130" t="s">
        <v>172</v>
      </c>
      <c r="C42" s="122"/>
      <c r="D42" s="174" t="e">
        <f t="shared" si="29"/>
        <v>#DIV/0!</v>
      </c>
      <c r="E42" s="122"/>
      <c r="F42" s="174" t="e">
        <f t="shared" si="29"/>
        <v>#DIV/0!</v>
      </c>
      <c r="G42" s="122"/>
      <c r="H42" s="174" t="e">
        <f t="shared" ref="H42" si="34">G42/G$43</f>
        <v>#DIV/0!</v>
      </c>
    </row>
    <row r="43" spans="2:16">
      <c r="B43" s="148" t="s">
        <v>99</v>
      </c>
      <c r="C43" s="143">
        <f>SUM(C34:C42)</f>
        <v>0</v>
      </c>
      <c r="D43" s="149">
        <v>1</v>
      </c>
      <c r="E43" s="143">
        <f>SUM(E34:E42)</f>
        <v>0</v>
      </c>
      <c r="F43" s="149">
        <v>1</v>
      </c>
      <c r="G43" s="143">
        <f>SUM(G34:G42)</f>
        <v>0</v>
      </c>
      <c r="H43" s="149">
        <v>1</v>
      </c>
    </row>
    <row r="44" spans="2:16">
      <c r="B44" s="126"/>
      <c r="C44" s="122"/>
      <c r="D44" s="174"/>
      <c r="E44" s="122"/>
      <c r="F44" s="174"/>
      <c r="G44" s="122"/>
      <c r="H44" s="174"/>
    </row>
    <row r="45" spans="2:16">
      <c r="B45" s="131" t="s">
        <v>101</v>
      </c>
      <c r="C45" s="122"/>
      <c r="D45" s="174"/>
      <c r="E45" s="122"/>
      <c r="F45" s="174"/>
      <c r="G45" s="122"/>
      <c r="H45" s="174"/>
    </row>
    <row r="46" spans="2:16">
      <c r="B46" s="126" t="s">
        <v>102</v>
      </c>
      <c r="C46" s="124"/>
      <c r="D46" s="174" t="e">
        <f t="shared" ref="D46:F47" si="35">C46/C$43</f>
        <v>#DIV/0!</v>
      </c>
      <c r="E46" s="124"/>
      <c r="F46" s="174" t="e">
        <f t="shared" si="35"/>
        <v>#DIV/0!</v>
      </c>
      <c r="G46" s="124"/>
      <c r="H46" s="174" t="e">
        <f t="shared" ref="H46" si="36">G46/G$43</f>
        <v>#DIV/0!</v>
      </c>
    </row>
    <row r="47" spans="2:16">
      <c r="B47" s="126" t="s">
        <v>103</v>
      </c>
      <c r="C47" s="124"/>
      <c r="D47" s="174" t="e">
        <f t="shared" si="35"/>
        <v>#DIV/0!</v>
      </c>
      <c r="E47" s="124"/>
      <c r="F47" s="174" t="e">
        <f t="shared" si="35"/>
        <v>#DIV/0!</v>
      </c>
      <c r="G47" s="124"/>
      <c r="H47" s="174" t="e">
        <f t="shared" ref="H47" si="37">G47/G$43</f>
        <v>#DIV/0!</v>
      </c>
    </row>
    <row r="48" spans="2:16">
      <c r="B48" s="148" t="s">
        <v>104</v>
      </c>
      <c r="C48" s="143">
        <f>+C46+C47</f>
        <v>0</v>
      </c>
      <c r="D48" s="149"/>
      <c r="E48" s="143">
        <f>+E46+E47</f>
        <v>0</v>
      </c>
      <c r="F48" s="149"/>
      <c r="G48" s="143">
        <f>+G46+G47</f>
        <v>0</v>
      </c>
      <c r="H48" s="149"/>
    </row>
    <row r="49" spans="2:16">
      <c r="B49" s="126" t="s">
        <v>107</v>
      </c>
      <c r="D49" s="174" t="e">
        <f t="shared" ref="D49:F53" si="38">C49/C$43</f>
        <v>#DIV/0!</v>
      </c>
      <c r="F49" s="174" t="e">
        <f t="shared" si="38"/>
        <v>#DIV/0!</v>
      </c>
      <c r="H49" s="174" t="e">
        <f t="shared" ref="H49" si="39">G49/G$43</f>
        <v>#DIV/0!</v>
      </c>
    </row>
    <row r="50" spans="2:16">
      <c r="B50" s="126" t="s">
        <v>109</v>
      </c>
      <c r="D50" s="174" t="e">
        <f t="shared" si="38"/>
        <v>#DIV/0!</v>
      </c>
      <c r="F50" s="174" t="e">
        <f t="shared" si="38"/>
        <v>#DIV/0!</v>
      </c>
      <c r="H50" s="174" t="e">
        <f t="shared" ref="H50" si="40">G50/G$43</f>
        <v>#DIV/0!</v>
      </c>
    </row>
    <row r="51" spans="2:16">
      <c r="B51" s="148" t="s">
        <v>111</v>
      </c>
      <c r="C51" s="143">
        <f>+C49+C50</f>
        <v>0</v>
      </c>
      <c r="D51" s="149" t="e">
        <f t="shared" si="38"/>
        <v>#DIV/0!</v>
      </c>
      <c r="E51" s="143">
        <f>+E49+E50</f>
        <v>0</v>
      </c>
      <c r="F51" s="149" t="e">
        <f t="shared" si="38"/>
        <v>#DIV/0!</v>
      </c>
      <c r="G51" s="143">
        <f>+G49+G50</f>
        <v>0</v>
      </c>
      <c r="H51" s="149" t="e">
        <f t="shared" ref="H51" si="41">G51/G$43</f>
        <v>#DIV/0!</v>
      </c>
    </row>
    <row r="52" spans="2:16">
      <c r="B52" s="148" t="s">
        <v>113</v>
      </c>
      <c r="C52" s="143">
        <f>+C48+C51</f>
        <v>0</v>
      </c>
      <c r="D52" s="149" t="e">
        <f t="shared" si="38"/>
        <v>#DIV/0!</v>
      </c>
      <c r="E52" s="143">
        <f>+E48+E51</f>
        <v>0</v>
      </c>
      <c r="F52" s="149" t="e">
        <f t="shared" si="38"/>
        <v>#DIV/0!</v>
      </c>
      <c r="G52" s="143">
        <f>+G48+G51</f>
        <v>0</v>
      </c>
      <c r="H52" s="149" t="e">
        <f t="shared" ref="H52" si="42">G52/G$43</f>
        <v>#DIV/0!</v>
      </c>
    </row>
    <row r="53" spans="2:16">
      <c r="B53" s="167" t="s">
        <v>115</v>
      </c>
      <c r="C53" s="150">
        <f>+C43-C52</f>
        <v>0</v>
      </c>
      <c r="D53" s="151" t="e">
        <f t="shared" si="38"/>
        <v>#DIV/0!</v>
      </c>
      <c r="E53" s="150">
        <f>+E43-E52</f>
        <v>0</v>
      </c>
      <c r="F53" s="151" t="e">
        <f t="shared" si="38"/>
        <v>#DIV/0!</v>
      </c>
      <c r="G53" s="150">
        <f>+G43-G52</f>
        <v>0</v>
      </c>
      <c r="H53" s="151" t="e">
        <f t="shared" ref="H53" si="43">G53/G$43</f>
        <v>#DIV/0!</v>
      </c>
    </row>
    <row r="55" spans="2:16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ht="18">
      <c r="B56" s="58" t="s">
        <v>173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8" spans="2:16">
      <c r="B58" s="103"/>
      <c r="C58" s="156" t="s">
        <v>18</v>
      </c>
      <c r="D58" s="157"/>
      <c r="E58" s="156" t="s">
        <v>19</v>
      </c>
      <c r="F58" s="157"/>
      <c r="G58" s="156" t="s">
        <v>20</v>
      </c>
      <c r="H58" s="157"/>
      <c r="K58" s="156" t="s">
        <v>18</v>
      </c>
      <c r="L58" s="157"/>
      <c r="M58" s="156" t="s">
        <v>19</v>
      </c>
      <c r="N58" s="157"/>
      <c r="O58" s="156" t="s">
        <v>20</v>
      </c>
      <c r="P58" s="157"/>
    </row>
    <row r="59" spans="2:16">
      <c r="B59" s="116" t="s">
        <v>177</v>
      </c>
      <c r="C59" s="154" t="s">
        <v>65</v>
      </c>
      <c r="D59" s="171" t="s">
        <v>64</v>
      </c>
      <c r="E59" s="158" t="s">
        <v>65</v>
      </c>
      <c r="F59" s="154" t="s">
        <v>64</v>
      </c>
      <c r="G59" s="159" t="s">
        <v>65</v>
      </c>
      <c r="H59" s="154" t="s">
        <v>64</v>
      </c>
      <c r="J59" s="116" t="s">
        <v>178</v>
      </c>
      <c r="K59" s="154" t="s">
        <v>65</v>
      </c>
      <c r="L59" s="171" t="s">
        <v>64</v>
      </c>
      <c r="M59" s="158" t="s">
        <v>65</v>
      </c>
      <c r="N59" s="154" t="s">
        <v>64</v>
      </c>
      <c r="O59" s="170" t="s">
        <v>65</v>
      </c>
      <c r="P59" s="171" t="s">
        <v>64</v>
      </c>
    </row>
    <row r="60" spans="2:16">
      <c r="B60" s="120" t="s">
        <v>102</v>
      </c>
      <c r="C60" s="185"/>
      <c r="D60" s="134" t="e">
        <f>C60/K$34</f>
        <v>#DIV/0!</v>
      </c>
      <c r="E60" s="1"/>
      <c r="F60" s="134" t="e">
        <f>E60/M$34</f>
        <v>#DIV/0!</v>
      </c>
      <c r="G60" s="1"/>
      <c r="H60" s="134" t="e">
        <f>G60/O$34</f>
        <v>#DIV/0!</v>
      </c>
      <c r="J60" s="120" t="s">
        <v>102</v>
      </c>
      <c r="K60" s="185"/>
      <c r="L60" s="134" t="e">
        <f>K60/K$34</f>
        <v>#DIV/0!</v>
      </c>
      <c r="M60" s="191"/>
      <c r="N60" s="134" t="e">
        <f>M60/M$34</f>
        <v>#DIV/0!</v>
      </c>
      <c r="O60" s="124"/>
      <c r="P60" s="134" t="e">
        <f>O60/O$34</f>
        <v>#DIV/0!</v>
      </c>
    </row>
    <row r="61" spans="2:16">
      <c r="B61" s="126" t="s">
        <v>103</v>
      </c>
      <c r="C61" s="185"/>
      <c r="D61" s="123" t="e">
        <f>C61/K$34</f>
        <v>#DIV/0!</v>
      </c>
      <c r="E61" s="1"/>
      <c r="F61" s="123" t="e">
        <f>E61/M$34</f>
        <v>#DIV/0!</v>
      </c>
      <c r="G61" s="1"/>
      <c r="H61" s="123" t="e">
        <f>G61/O$34</f>
        <v>#DIV/0!</v>
      </c>
      <c r="J61" s="126" t="s">
        <v>103</v>
      </c>
      <c r="K61" s="185"/>
      <c r="L61" s="123" t="e">
        <f t="shared" ref="L61:N80" si="44">K61/K$34</f>
        <v>#DIV/0!</v>
      </c>
      <c r="M61" s="191"/>
      <c r="N61" s="123" t="e">
        <f t="shared" si="44"/>
        <v>#DIV/0!</v>
      </c>
      <c r="O61" s="124"/>
      <c r="P61" s="123" t="e">
        <f t="shared" ref="P61" si="45">O61/O$34</f>
        <v>#DIV/0!</v>
      </c>
    </row>
    <row r="62" spans="2:16">
      <c r="B62" s="148" t="s">
        <v>104</v>
      </c>
      <c r="C62" s="186">
        <f>+C61+C60</f>
        <v>0</v>
      </c>
      <c r="D62" s="142" t="e">
        <f t="shared" ref="D62:H62" si="46">C62/K36</f>
        <v>#DIV/0!</v>
      </c>
      <c r="E62" s="162"/>
      <c r="F62" s="142" t="e">
        <f t="shared" si="46"/>
        <v>#DIV/0!</v>
      </c>
      <c r="G62" s="162"/>
      <c r="H62" s="142" t="e">
        <f t="shared" si="46"/>
        <v>#DIV/0!</v>
      </c>
      <c r="J62" s="148" t="s">
        <v>104</v>
      </c>
      <c r="K62" s="186">
        <f>+K61+K60</f>
        <v>0</v>
      </c>
      <c r="L62" s="142" t="e">
        <f t="shared" si="44"/>
        <v>#DIV/0!</v>
      </c>
      <c r="M62" s="193">
        <f>+M61+M60</f>
        <v>0</v>
      </c>
      <c r="N62" s="142" t="e">
        <f t="shared" si="44"/>
        <v>#DIV/0!</v>
      </c>
      <c r="O62" s="143">
        <f>+O61+O60</f>
        <v>0</v>
      </c>
      <c r="P62" s="142" t="e">
        <f t="shared" ref="P62" si="47">O62/O$34</f>
        <v>#DIV/0!</v>
      </c>
    </row>
    <row r="63" spans="2:16">
      <c r="B63" s="126" t="s">
        <v>141</v>
      </c>
      <c r="C63" s="185"/>
      <c r="D63" s="123" t="e">
        <f t="shared" ref="D63:H74" si="48">C63/K$34</f>
        <v>#DIV/0!</v>
      </c>
      <c r="E63" s="1"/>
      <c r="F63" s="123" t="e">
        <f t="shared" si="48"/>
        <v>#DIV/0!</v>
      </c>
      <c r="G63" s="1"/>
      <c r="H63" s="123" t="e">
        <f t="shared" si="48"/>
        <v>#DIV/0!</v>
      </c>
      <c r="J63" s="126" t="s">
        <v>141</v>
      </c>
      <c r="K63" s="185"/>
      <c r="L63" s="123" t="e">
        <f t="shared" si="44"/>
        <v>#DIV/0!</v>
      </c>
      <c r="M63" s="191"/>
      <c r="N63" s="123" t="e">
        <f t="shared" si="44"/>
        <v>#DIV/0!</v>
      </c>
      <c r="O63" s="124"/>
      <c r="P63" s="123" t="e">
        <f t="shared" ref="P63" si="49">O63/O$34</f>
        <v>#DIV/0!</v>
      </c>
    </row>
    <row r="64" spans="2:16">
      <c r="B64" s="126" t="s">
        <v>142</v>
      </c>
      <c r="C64" s="185"/>
      <c r="D64" s="123" t="e">
        <f t="shared" si="48"/>
        <v>#DIV/0!</v>
      </c>
      <c r="E64" s="1"/>
      <c r="F64" s="123" t="e">
        <f t="shared" si="48"/>
        <v>#DIV/0!</v>
      </c>
      <c r="G64" s="1"/>
      <c r="H64" s="123" t="e">
        <f t="shared" si="48"/>
        <v>#DIV/0!</v>
      </c>
      <c r="J64" s="126" t="s">
        <v>143</v>
      </c>
      <c r="K64" s="185"/>
      <c r="L64" s="123" t="e">
        <f t="shared" si="44"/>
        <v>#DIV/0!</v>
      </c>
      <c r="M64" s="191"/>
      <c r="N64" s="123" t="e">
        <f t="shared" si="44"/>
        <v>#DIV/0!</v>
      </c>
      <c r="O64" s="124"/>
      <c r="P64" s="123" t="e">
        <f t="shared" ref="P64" si="50">O64/O$34</f>
        <v>#DIV/0!</v>
      </c>
    </row>
    <row r="65" spans="2:16">
      <c r="B65" s="126" t="s">
        <v>144</v>
      </c>
      <c r="C65" s="185"/>
      <c r="D65" s="123" t="e">
        <f t="shared" si="48"/>
        <v>#DIV/0!</v>
      </c>
      <c r="E65" s="1"/>
      <c r="F65" s="123" t="e">
        <f t="shared" si="48"/>
        <v>#DIV/0!</v>
      </c>
      <c r="G65" s="1"/>
      <c r="H65" s="123" t="e">
        <f t="shared" si="48"/>
        <v>#DIV/0!</v>
      </c>
      <c r="J65" s="126" t="s">
        <v>145</v>
      </c>
      <c r="K65" s="185"/>
      <c r="L65" s="123" t="e">
        <f t="shared" si="44"/>
        <v>#DIV/0!</v>
      </c>
      <c r="M65" s="191"/>
      <c r="N65" s="123" t="e">
        <f t="shared" si="44"/>
        <v>#DIV/0!</v>
      </c>
      <c r="O65" s="124"/>
      <c r="P65" s="123" t="e">
        <f t="shared" ref="P65" si="51">O65/O$34</f>
        <v>#DIV/0!</v>
      </c>
    </row>
    <row r="66" spans="2:16">
      <c r="B66" s="126" t="s">
        <v>146</v>
      </c>
      <c r="C66" s="185"/>
      <c r="D66" s="123" t="e">
        <f t="shared" si="48"/>
        <v>#DIV/0!</v>
      </c>
      <c r="E66" s="1"/>
      <c r="F66" s="123" t="e">
        <f t="shared" si="48"/>
        <v>#DIV/0!</v>
      </c>
      <c r="G66" s="1"/>
      <c r="H66" s="123" t="e">
        <f t="shared" si="48"/>
        <v>#DIV/0!</v>
      </c>
      <c r="J66" s="126" t="s">
        <v>147</v>
      </c>
      <c r="K66" s="185"/>
      <c r="L66" s="123" t="e">
        <f t="shared" si="44"/>
        <v>#DIV/0!</v>
      </c>
      <c r="M66" s="191"/>
      <c r="N66" s="123" t="e">
        <f t="shared" si="44"/>
        <v>#DIV/0!</v>
      </c>
      <c r="O66" s="124"/>
      <c r="P66" s="123" t="e">
        <f t="shared" ref="P66" si="52">O66/O$34</f>
        <v>#DIV/0!</v>
      </c>
    </row>
    <row r="67" spans="2:16">
      <c r="B67" s="126" t="s">
        <v>148</v>
      </c>
      <c r="C67" s="185"/>
      <c r="D67" s="123" t="e">
        <f t="shared" si="48"/>
        <v>#DIV/0!</v>
      </c>
      <c r="E67" s="1"/>
      <c r="F67" s="123" t="e">
        <f t="shared" si="48"/>
        <v>#DIV/0!</v>
      </c>
      <c r="G67" s="1"/>
      <c r="H67" s="123" t="e">
        <f t="shared" si="48"/>
        <v>#DIV/0!</v>
      </c>
      <c r="J67" s="126" t="s">
        <v>149</v>
      </c>
      <c r="K67" s="185"/>
      <c r="L67" s="123" t="e">
        <f t="shared" si="44"/>
        <v>#DIV/0!</v>
      </c>
      <c r="M67" s="191"/>
      <c r="N67" s="123" t="e">
        <f t="shared" si="44"/>
        <v>#DIV/0!</v>
      </c>
      <c r="O67" s="124"/>
      <c r="P67" s="123" t="e">
        <f t="shared" ref="P67" si="53">O67/O$34</f>
        <v>#DIV/0!</v>
      </c>
    </row>
    <row r="68" spans="2:16">
      <c r="B68" s="126" t="s">
        <v>150</v>
      </c>
      <c r="C68" s="185"/>
      <c r="D68" s="123" t="e">
        <f t="shared" si="48"/>
        <v>#DIV/0!</v>
      </c>
      <c r="E68" s="1"/>
      <c r="F68" s="123" t="e">
        <f t="shared" si="48"/>
        <v>#DIV/0!</v>
      </c>
      <c r="G68" s="1"/>
      <c r="H68" s="123" t="e">
        <f t="shared" si="48"/>
        <v>#DIV/0!</v>
      </c>
      <c r="J68" s="126" t="s">
        <v>151</v>
      </c>
      <c r="K68" s="185"/>
      <c r="L68" s="123" t="e">
        <f t="shared" si="44"/>
        <v>#DIV/0!</v>
      </c>
      <c r="M68" s="191"/>
      <c r="N68" s="123" t="e">
        <f t="shared" si="44"/>
        <v>#DIV/0!</v>
      </c>
      <c r="O68" s="124"/>
      <c r="P68" s="123" t="e">
        <f t="shared" ref="P68" si="54">O68/O$34</f>
        <v>#DIV/0!</v>
      </c>
    </row>
    <row r="69" spans="2:16">
      <c r="B69" s="126" t="s">
        <v>152</v>
      </c>
      <c r="C69" s="185"/>
      <c r="D69" s="123" t="e">
        <f t="shared" si="48"/>
        <v>#DIV/0!</v>
      </c>
      <c r="E69" s="1"/>
      <c r="F69" s="123" t="e">
        <f t="shared" si="48"/>
        <v>#DIV/0!</v>
      </c>
      <c r="G69" s="1"/>
      <c r="H69" s="123" t="e">
        <f t="shared" si="48"/>
        <v>#DIV/0!</v>
      </c>
      <c r="J69" s="126" t="s">
        <v>153</v>
      </c>
      <c r="K69" s="185"/>
      <c r="L69" s="123" t="e">
        <f t="shared" si="44"/>
        <v>#DIV/0!</v>
      </c>
      <c r="M69" s="191"/>
      <c r="N69" s="123" t="e">
        <f t="shared" si="44"/>
        <v>#DIV/0!</v>
      </c>
      <c r="O69" s="124"/>
      <c r="P69" s="123" t="e">
        <f t="shared" ref="P69" si="55">O69/O$34</f>
        <v>#DIV/0!</v>
      </c>
    </row>
    <row r="70" spans="2:16">
      <c r="B70" s="126" t="s">
        <v>147</v>
      </c>
      <c r="C70" s="185"/>
      <c r="D70" s="123" t="e">
        <f t="shared" si="48"/>
        <v>#DIV/0!</v>
      </c>
      <c r="E70" s="1"/>
      <c r="F70" s="123" t="e">
        <f t="shared" si="48"/>
        <v>#DIV/0!</v>
      </c>
      <c r="G70" s="1"/>
      <c r="H70" s="123" t="e">
        <f t="shared" si="48"/>
        <v>#DIV/0!</v>
      </c>
      <c r="J70" s="126" t="s">
        <v>154</v>
      </c>
      <c r="K70" s="185"/>
      <c r="L70" s="123" t="e">
        <f t="shared" si="44"/>
        <v>#DIV/0!</v>
      </c>
      <c r="M70" s="191"/>
      <c r="N70" s="123" t="e">
        <f t="shared" si="44"/>
        <v>#DIV/0!</v>
      </c>
      <c r="O70" s="124"/>
      <c r="P70" s="123" t="e">
        <f t="shared" ref="P70" si="56">O70/O$34</f>
        <v>#DIV/0!</v>
      </c>
    </row>
    <row r="71" spans="2:16">
      <c r="B71" s="126" t="s">
        <v>154</v>
      </c>
      <c r="C71" s="185"/>
      <c r="D71" s="123" t="e">
        <f t="shared" si="48"/>
        <v>#DIV/0!</v>
      </c>
      <c r="E71" s="1"/>
      <c r="F71" s="123" t="e">
        <f t="shared" si="48"/>
        <v>#DIV/0!</v>
      </c>
      <c r="G71" s="1"/>
      <c r="H71" s="123" t="e">
        <f t="shared" si="48"/>
        <v>#DIV/0!</v>
      </c>
      <c r="J71" s="126" t="s">
        <v>155</v>
      </c>
      <c r="K71" s="185"/>
      <c r="L71" s="123" t="e">
        <f t="shared" si="44"/>
        <v>#DIV/0!</v>
      </c>
      <c r="M71" s="191"/>
      <c r="N71" s="123" t="e">
        <f t="shared" si="44"/>
        <v>#DIV/0!</v>
      </c>
      <c r="O71" s="124"/>
      <c r="P71" s="123" t="e">
        <f t="shared" ref="P71" si="57">O71/O$34</f>
        <v>#DIV/0!</v>
      </c>
    </row>
    <row r="72" spans="2:16">
      <c r="B72" s="126" t="s">
        <v>109</v>
      </c>
      <c r="C72" s="185"/>
      <c r="D72" s="123" t="e">
        <f t="shared" si="48"/>
        <v>#DIV/0!</v>
      </c>
      <c r="E72" s="1"/>
      <c r="F72" s="123" t="e">
        <f t="shared" si="48"/>
        <v>#DIV/0!</v>
      </c>
      <c r="G72" s="1"/>
      <c r="H72" s="123" t="e">
        <f t="shared" si="48"/>
        <v>#DIV/0!</v>
      </c>
      <c r="J72" s="126" t="s">
        <v>156</v>
      </c>
      <c r="K72" s="185"/>
      <c r="L72" s="123" t="e">
        <f t="shared" si="44"/>
        <v>#DIV/0!</v>
      </c>
      <c r="M72" s="191"/>
      <c r="N72" s="123" t="e">
        <f t="shared" si="44"/>
        <v>#DIV/0!</v>
      </c>
      <c r="O72" s="124"/>
      <c r="P72" s="123" t="e">
        <f t="shared" ref="P72" si="58">O72/O$34</f>
        <v>#DIV/0!</v>
      </c>
    </row>
    <row r="73" spans="2:16">
      <c r="B73" s="148" t="s">
        <v>111</v>
      </c>
      <c r="C73" s="186">
        <f>SUM(C63:C72)</f>
        <v>0</v>
      </c>
      <c r="D73" s="142" t="e">
        <f t="shared" si="48"/>
        <v>#DIV/0!</v>
      </c>
      <c r="E73" s="162"/>
      <c r="F73" s="142" t="e">
        <f t="shared" si="48"/>
        <v>#DIV/0!</v>
      </c>
      <c r="G73" s="162"/>
      <c r="H73" s="142" t="e">
        <f t="shared" si="48"/>
        <v>#DIV/0!</v>
      </c>
      <c r="J73" s="126" t="s">
        <v>157</v>
      </c>
      <c r="K73" s="185"/>
      <c r="L73" s="123" t="e">
        <f t="shared" si="44"/>
        <v>#DIV/0!</v>
      </c>
      <c r="M73" s="191"/>
      <c r="N73" s="123" t="e">
        <f t="shared" si="44"/>
        <v>#DIV/0!</v>
      </c>
      <c r="O73" s="124"/>
      <c r="P73" s="123" t="e">
        <f t="shared" ref="P73" si="59">O73/O$34</f>
        <v>#DIV/0!</v>
      </c>
    </row>
    <row r="74" spans="2:16">
      <c r="B74" s="167" t="s">
        <v>158</v>
      </c>
      <c r="C74" s="187">
        <f>+C73+C62</f>
        <v>0</v>
      </c>
      <c r="D74" s="147" t="e">
        <f t="shared" si="48"/>
        <v>#DIV/0!</v>
      </c>
      <c r="E74" s="165"/>
      <c r="F74" s="147" t="e">
        <f t="shared" si="48"/>
        <v>#DIV/0!</v>
      </c>
      <c r="G74" s="165"/>
      <c r="H74" s="147" t="e">
        <f t="shared" si="48"/>
        <v>#DIV/0!</v>
      </c>
      <c r="J74" s="126" t="s">
        <v>159</v>
      </c>
      <c r="K74" s="185"/>
      <c r="L74" s="123" t="e">
        <f t="shared" si="44"/>
        <v>#DIV/0!</v>
      </c>
      <c r="M74" s="191"/>
      <c r="N74" s="123" t="e">
        <f t="shared" si="44"/>
        <v>#DIV/0!</v>
      </c>
      <c r="O74" s="124"/>
      <c r="P74" s="123" t="e">
        <f t="shared" ref="P74" si="60">O74/O$34</f>
        <v>#DIV/0!</v>
      </c>
    </row>
    <row r="75" spans="2:16">
      <c r="J75" s="126" t="s">
        <v>160</v>
      </c>
      <c r="K75" s="185"/>
      <c r="L75" s="123" t="e">
        <f t="shared" si="44"/>
        <v>#DIV/0!</v>
      </c>
      <c r="M75" s="191"/>
      <c r="N75" s="123" t="e">
        <f t="shared" si="44"/>
        <v>#DIV/0!</v>
      </c>
      <c r="O75" s="124"/>
      <c r="P75" s="123" t="e">
        <f t="shared" ref="P75" si="61">O75/O$34</f>
        <v>#DIV/0!</v>
      </c>
    </row>
    <row r="76" spans="2:16">
      <c r="J76" s="126" t="s">
        <v>161</v>
      </c>
      <c r="K76" s="185"/>
      <c r="L76" s="123" t="e">
        <f t="shared" si="44"/>
        <v>#DIV/0!</v>
      </c>
      <c r="M76" s="191"/>
      <c r="N76" s="123" t="e">
        <f t="shared" si="44"/>
        <v>#DIV/0!</v>
      </c>
      <c r="O76" s="124"/>
      <c r="P76" s="123" t="e">
        <f t="shared" ref="P76" si="62">O76/O$34</f>
        <v>#DIV/0!</v>
      </c>
    </row>
    <row r="77" spans="2:16">
      <c r="C77" s="156" t="s">
        <v>18</v>
      </c>
      <c r="D77" s="157"/>
      <c r="E77" s="156" t="s">
        <v>19</v>
      </c>
      <c r="F77" s="157"/>
      <c r="G77" s="156" t="s">
        <v>20</v>
      </c>
      <c r="H77" s="157"/>
      <c r="J77" s="188" t="s">
        <v>175</v>
      </c>
      <c r="K77" s="185"/>
      <c r="L77" s="123" t="e">
        <f t="shared" si="44"/>
        <v>#DIV/0!</v>
      </c>
      <c r="M77" s="191"/>
      <c r="N77" s="123" t="e">
        <f t="shared" si="44"/>
        <v>#DIV/0!</v>
      </c>
      <c r="O77" s="124"/>
      <c r="P77" s="123" t="e">
        <f t="shared" ref="P77" si="63">O77/O$34</f>
        <v>#DIV/0!</v>
      </c>
    </row>
    <row r="78" spans="2:16">
      <c r="B78" s="135" t="s">
        <v>179</v>
      </c>
      <c r="C78" s="154" t="s">
        <v>65</v>
      </c>
      <c r="D78" s="171" t="s">
        <v>64</v>
      </c>
      <c r="E78" s="158" t="s">
        <v>65</v>
      </c>
      <c r="F78" s="154" t="s">
        <v>64</v>
      </c>
      <c r="G78" s="159" t="s">
        <v>65</v>
      </c>
      <c r="H78" s="154" t="s">
        <v>64</v>
      </c>
      <c r="J78" s="126" t="s">
        <v>109</v>
      </c>
      <c r="K78" s="185"/>
      <c r="L78" s="123" t="e">
        <f t="shared" si="44"/>
        <v>#DIV/0!</v>
      </c>
      <c r="M78" s="191"/>
      <c r="N78" s="123" t="e">
        <f t="shared" si="44"/>
        <v>#DIV/0!</v>
      </c>
      <c r="O78" s="124"/>
      <c r="P78" s="123" t="e">
        <f t="shared" ref="P78" si="64">O78/O$34</f>
        <v>#DIV/0!</v>
      </c>
    </row>
    <row r="79" spans="2:16">
      <c r="B79" s="120" t="s">
        <v>102</v>
      </c>
      <c r="C79" s="121"/>
      <c r="D79" s="136" t="e">
        <f>C79/K$34</f>
        <v>#DIV/0!</v>
      </c>
      <c r="E79" s="169"/>
      <c r="F79" s="136" t="e">
        <f>E79/M$34</f>
        <v>#DIV/0!</v>
      </c>
      <c r="G79" s="126"/>
      <c r="H79" s="136" t="e">
        <f>G79/O$34</f>
        <v>#DIV/0!</v>
      </c>
      <c r="J79" s="148" t="s">
        <v>111</v>
      </c>
      <c r="K79" s="186">
        <f>SUM(K63:K78)</f>
        <v>0</v>
      </c>
      <c r="L79" s="142" t="e">
        <f t="shared" si="44"/>
        <v>#DIV/0!</v>
      </c>
      <c r="M79" s="193">
        <f>SUM(M63:M78)</f>
        <v>0</v>
      </c>
      <c r="N79" s="142" t="e">
        <f t="shared" si="44"/>
        <v>#DIV/0!</v>
      </c>
      <c r="O79" s="143">
        <f>SUM(O63:O78)</f>
        <v>0</v>
      </c>
      <c r="P79" s="142" t="e">
        <f t="shared" ref="P79" si="65">O79/O$34</f>
        <v>#DIV/0!</v>
      </c>
    </row>
    <row r="80" spans="2:16">
      <c r="B80" s="126" t="s">
        <v>103</v>
      </c>
      <c r="C80" s="121"/>
      <c r="D80" s="137" t="e">
        <f t="shared" ref="D80:H91" si="66">C80/K$34</f>
        <v>#DIV/0!</v>
      </c>
      <c r="E80" s="169"/>
      <c r="F80" s="137" t="e">
        <f t="shared" si="66"/>
        <v>#DIV/0!</v>
      </c>
      <c r="G80" s="126"/>
      <c r="H80" s="137" t="e">
        <f t="shared" si="66"/>
        <v>#DIV/0!</v>
      </c>
      <c r="J80" s="167" t="s">
        <v>158</v>
      </c>
      <c r="K80" s="187">
        <f>+K79+K62</f>
        <v>0</v>
      </c>
      <c r="L80" s="147" t="e">
        <f t="shared" si="44"/>
        <v>#DIV/0!</v>
      </c>
      <c r="M80" s="194">
        <f>+M79+M62</f>
        <v>0</v>
      </c>
      <c r="N80" s="147" t="e">
        <f t="shared" si="44"/>
        <v>#DIV/0!</v>
      </c>
      <c r="O80" s="150">
        <f>+O79+O62</f>
        <v>0</v>
      </c>
      <c r="P80" s="147" t="e">
        <f t="shared" ref="P80" si="67">O80/O$34</f>
        <v>#DIV/0!</v>
      </c>
    </row>
    <row r="81" spans="2:8">
      <c r="B81" s="148" t="s">
        <v>104</v>
      </c>
      <c r="C81" s="144">
        <f>SUM(C79:C80)</f>
        <v>0</v>
      </c>
      <c r="D81" s="172" t="e">
        <f t="shared" si="66"/>
        <v>#DIV/0!</v>
      </c>
      <c r="E81" s="190">
        <f>SUM(E79:E80)</f>
        <v>0</v>
      </c>
      <c r="F81" s="172" t="e">
        <f t="shared" si="66"/>
        <v>#DIV/0!</v>
      </c>
      <c r="G81" s="161">
        <f>SUM(G79:G80)</f>
        <v>0</v>
      </c>
      <c r="H81" s="172" t="e">
        <f t="shared" si="66"/>
        <v>#DIV/0!</v>
      </c>
    </row>
    <row r="82" spans="2:8">
      <c r="B82" s="126" t="s">
        <v>162</v>
      </c>
      <c r="C82" s="185"/>
      <c r="D82" s="137" t="e">
        <f t="shared" si="66"/>
        <v>#DIV/0!</v>
      </c>
      <c r="E82" s="191"/>
      <c r="F82" s="137" t="e">
        <f t="shared" si="66"/>
        <v>#DIV/0!</v>
      </c>
      <c r="G82" s="124"/>
      <c r="H82" s="137" t="e">
        <f t="shared" si="66"/>
        <v>#DIV/0!</v>
      </c>
    </row>
    <row r="83" spans="2:8">
      <c r="B83" s="126" t="s">
        <v>163</v>
      </c>
      <c r="C83" s="185"/>
      <c r="D83" s="137" t="e">
        <f t="shared" si="66"/>
        <v>#DIV/0!</v>
      </c>
      <c r="E83" s="191"/>
      <c r="F83" s="137" t="e">
        <f t="shared" si="66"/>
        <v>#DIV/0!</v>
      </c>
      <c r="G83" s="124"/>
      <c r="H83" s="137" t="e">
        <f t="shared" si="66"/>
        <v>#DIV/0!</v>
      </c>
    </row>
    <row r="84" spans="2:8">
      <c r="B84" s="126" t="s">
        <v>164</v>
      </c>
      <c r="C84" s="185"/>
      <c r="D84" s="137" t="e">
        <f t="shared" si="66"/>
        <v>#DIV/0!</v>
      </c>
      <c r="E84" s="191"/>
      <c r="F84" s="137" t="e">
        <f t="shared" si="66"/>
        <v>#DIV/0!</v>
      </c>
      <c r="G84" s="124"/>
      <c r="H84" s="137" t="e">
        <f t="shared" si="66"/>
        <v>#DIV/0!</v>
      </c>
    </row>
    <row r="85" spans="2:8">
      <c r="B85" s="138" t="s">
        <v>165</v>
      </c>
      <c r="C85" s="185">
        <f>SUM(C82:C84)</f>
        <v>0</v>
      </c>
      <c r="D85" s="137" t="e">
        <f t="shared" si="66"/>
        <v>#DIV/0!</v>
      </c>
      <c r="E85" s="191">
        <f>SUM(E82:E84)</f>
        <v>0</v>
      </c>
      <c r="F85" s="137" t="e">
        <f t="shared" si="66"/>
        <v>#DIV/0!</v>
      </c>
      <c r="G85" s="124">
        <f>SUM(G82:G84)</f>
        <v>0</v>
      </c>
      <c r="H85" s="137" t="e">
        <f t="shared" si="66"/>
        <v>#DIV/0!</v>
      </c>
    </row>
    <row r="86" spans="2:8">
      <c r="B86" s="126" t="s">
        <v>166</v>
      </c>
      <c r="C86" s="185"/>
      <c r="D86" s="137" t="e">
        <f t="shared" si="66"/>
        <v>#DIV/0!</v>
      </c>
      <c r="E86" s="191"/>
      <c r="F86" s="137" t="e">
        <f t="shared" si="66"/>
        <v>#DIV/0!</v>
      </c>
      <c r="G86" s="124"/>
      <c r="H86" s="137" t="e">
        <f t="shared" si="66"/>
        <v>#DIV/0!</v>
      </c>
    </row>
    <row r="87" spans="2:8">
      <c r="B87" s="126" t="s">
        <v>167</v>
      </c>
      <c r="C87" s="185"/>
      <c r="D87" s="137" t="e">
        <f t="shared" si="66"/>
        <v>#DIV/0!</v>
      </c>
      <c r="E87" s="191"/>
      <c r="F87" s="137" t="e">
        <f t="shared" si="66"/>
        <v>#DIV/0!</v>
      </c>
      <c r="G87" s="124"/>
      <c r="H87" s="137" t="e">
        <f t="shared" si="66"/>
        <v>#DIV/0!</v>
      </c>
    </row>
    <row r="88" spans="2:8">
      <c r="B88" s="126" t="s">
        <v>109</v>
      </c>
      <c r="C88" s="185"/>
      <c r="D88" s="137" t="e">
        <f t="shared" si="66"/>
        <v>#DIV/0!</v>
      </c>
      <c r="E88" s="191"/>
      <c r="F88" s="137" t="e">
        <f t="shared" si="66"/>
        <v>#DIV/0!</v>
      </c>
      <c r="G88" s="124"/>
      <c r="H88" s="137" t="e">
        <f t="shared" si="66"/>
        <v>#DIV/0!</v>
      </c>
    </row>
    <row r="89" spans="2:8">
      <c r="B89" s="138" t="s">
        <v>168</v>
      </c>
      <c r="C89" s="185">
        <f>SUM(C86:C88)</f>
        <v>0</v>
      </c>
      <c r="D89" s="137" t="e">
        <f t="shared" si="66"/>
        <v>#DIV/0!</v>
      </c>
      <c r="E89" s="191">
        <f>SUM(E86:E88)</f>
        <v>0</v>
      </c>
      <c r="F89" s="137" t="e">
        <f t="shared" si="66"/>
        <v>#DIV/0!</v>
      </c>
      <c r="G89" s="124">
        <f>SUM(G86:G88)</f>
        <v>0</v>
      </c>
      <c r="H89" s="137" t="e">
        <f t="shared" si="66"/>
        <v>#DIV/0!</v>
      </c>
    </row>
    <row r="90" spans="2:8">
      <c r="B90" s="148" t="s">
        <v>111</v>
      </c>
      <c r="C90" s="144">
        <f>+C89+C85</f>
        <v>0</v>
      </c>
      <c r="D90" s="172" t="e">
        <f t="shared" si="66"/>
        <v>#DIV/0!</v>
      </c>
      <c r="E90" s="190">
        <f>+E89+E85</f>
        <v>0</v>
      </c>
      <c r="F90" s="172" t="e">
        <f t="shared" si="66"/>
        <v>#DIV/0!</v>
      </c>
      <c r="G90" s="161">
        <f>+G89+G85</f>
        <v>0</v>
      </c>
      <c r="H90" s="172" t="e">
        <f t="shared" si="66"/>
        <v>#DIV/0!</v>
      </c>
    </row>
    <row r="91" spans="2:8">
      <c r="B91" s="167" t="s">
        <v>158</v>
      </c>
      <c r="C91" s="163">
        <f>+C90+C81</f>
        <v>0</v>
      </c>
      <c r="D91" s="173" t="e">
        <f t="shared" si="66"/>
        <v>#DIV/0!</v>
      </c>
      <c r="E91" s="192">
        <f>+E90+E81</f>
        <v>0</v>
      </c>
      <c r="F91" s="173" t="e">
        <f t="shared" si="66"/>
        <v>#DIV/0!</v>
      </c>
      <c r="G91" s="164">
        <f>+G90+G81</f>
        <v>0</v>
      </c>
      <c r="H91" s="173" t="e">
        <f t="shared" si="66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31"/>
  <sheetViews>
    <sheetView workbookViewId="0"/>
  </sheetViews>
  <sheetFormatPr baseColWidth="10" defaultRowHeight="12.75"/>
  <cols>
    <col min="1" max="1" width="3.42578125" customWidth="1"/>
    <col min="2" max="2" width="48.5703125" customWidth="1"/>
    <col min="4" max="4" width="11" customWidth="1"/>
    <col min="5" max="5" width="10.5703125" customWidth="1"/>
    <col min="6" max="6" width="4.140625" customWidth="1"/>
    <col min="7" max="7" width="22.140625" customWidth="1"/>
  </cols>
  <sheetData>
    <row r="2" spans="2:5" ht="18">
      <c r="B2" s="65" t="s">
        <v>24</v>
      </c>
      <c r="C2" s="28"/>
      <c r="D2" s="28"/>
      <c r="E2" s="28"/>
    </row>
    <row r="4" spans="2:5" ht="15.75">
      <c r="B4" s="12" t="s">
        <v>25</v>
      </c>
      <c r="C4" s="24" t="s">
        <v>26</v>
      </c>
      <c r="D4" s="25" t="s">
        <v>27</v>
      </c>
      <c r="E4" s="24" t="s">
        <v>28</v>
      </c>
    </row>
    <row r="5" spans="2:5" ht="15">
      <c r="B5" s="26" t="s">
        <v>3</v>
      </c>
      <c r="C5" s="45">
        <f>'Montage financier'!C30</f>
        <v>0</v>
      </c>
      <c r="D5" s="44"/>
      <c r="E5" s="45"/>
    </row>
    <row r="6" spans="2:5" ht="15">
      <c r="B6" s="10" t="s">
        <v>29</v>
      </c>
      <c r="C6" s="45" t="e">
        <f>'Montage financier'!K22</f>
        <v>#DIV/0!</v>
      </c>
      <c r="D6" s="44" t="e">
        <f>'Montage financier'!K23</f>
        <v>#DIV/0!</v>
      </c>
      <c r="E6" s="45" t="e">
        <f>'Montage financier'!K24</f>
        <v>#DIV/0!</v>
      </c>
    </row>
    <row r="7" spans="2:5" ht="15">
      <c r="B7" s="10" t="s">
        <v>30</v>
      </c>
      <c r="C7" s="67"/>
      <c r="D7" s="71"/>
      <c r="E7" s="67"/>
    </row>
    <row r="8" spans="2:5" ht="15">
      <c r="B8" s="10" t="s">
        <v>31</v>
      </c>
      <c r="C8" s="67"/>
      <c r="D8" s="71"/>
      <c r="E8" s="67"/>
    </row>
    <row r="9" spans="2:5" ht="15">
      <c r="B9" s="10" t="s">
        <v>32</v>
      </c>
      <c r="C9" s="45">
        <f>IF(C30&gt;0,C30,0)</f>
        <v>0</v>
      </c>
      <c r="D9" s="45">
        <f>IF(D31&gt;0,D31,0)</f>
        <v>0</v>
      </c>
      <c r="E9" s="45">
        <f>IF(E31&gt;0,E31,0)</f>
        <v>0</v>
      </c>
    </row>
    <row r="10" spans="2:5" ht="15">
      <c r="B10" s="11" t="s">
        <v>33</v>
      </c>
      <c r="C10" s="76"/>
      <c r="D10" s="88"/>
      <c r="E10" s="76"/>
    </row>
    <row r="11" spans="2:5" ht="15">
      <c r="B11" s="27" t="s">
        <v>34</v>
      </c>
      <c r="C11" s="68" t="e">
        <f>SUM(C5:C10)</f>
        <v>#DIV/0!</v>
      </c>
      <c r="D11" s="68" t="e">
        <f>SUM(D5:D10)</f>
        <v>#DIV/0!</v>
      </c>
      <c r="E11" s="68" t="e">
        <f>SUM(E5:E10)</f>
        <v>#DIV/0!</v>
      </c>
    </row>
    <row r="12" spans="2:5" ht="15.75">
      <c r="B12" s="5" t="s">
        <v>35</v>
      </c>
      <c r="C12" s="45"/>
      <c r="D12" s="44"/>
      <c r="E12" s="45"/>
    </row>
    <row r="13" spans="2:5" ht="15">
      <c r="B13" s="7" t="s">
        <v>63</v>
      </c>
      <c r="C13" s="45" t="e">
        <f>'Résultats prévisionnels'!C48</f>
        <v>#DIV/0!</v>
      </c>
      <c r="D13" s="44" t="e">
        <f>'Résultats prévisionnels'!E48</f>
        <v>#DIV/0!</v>
      </c>
      <c r="E13" s="45" t="e">
        <f>'Résultats prévisionnels'!G48</f>
        <v>#DIV/0!</v>
      </c>
    </row>
    <row r="14" spans="2:5" ht="15">
      <c r="B14" s="7" t="s">
        <v>14</v>
      </c>
      <c r="C14" s="45">
        <f>'Montage financier'!F29</f>
        <v>0</v>
      </c>
      <c r="D14" s="44"/>
      <c r="E14" s="45"/>
    </row>
    <row r="15" spans="2:5" ht="15">
      <c r="B15" s="7" t="s">
        <v>36</v>
      </c>
      <c r="C15" s="45">
        <f>'Montage financier'!F22+'Montage financier'!F23</f>
        <v>0</v>
      </c>
      <c r="D15" s="44"/>
      <c r="E15" s="45"/>
    </row>
    <row r="16" spans="2:5" ht="15">
      <c r="B16" s="7" t="s">
        <v>37</v>
      </c>
      <c r="C16" s="45">
        <f>IF(C30&gt;0,0,-C30)</f>
        <v>0</v>
      </c>
      <c r="D16" s="45">
        <f>IF(D31&gt;0,0,-D31)</f>
        <v>0</v>
      </c>
      <c r="E16" s="45">
        <f>IF(E31&gt;0,0,-E31)</f>
        <v>0</v>
      </c>
    </row>
    <row r="17" spans="2:8" ht="15">
      <c r="B17" s="7" t="s">
        <v>38</v>
      </c>
      <c r="C17" s="79"/>
      <c r="D17" s="89"/>
      <c r="E17" s="79"/>
    </row>
    <row r="18" spans="2:8" ht="15">
      <c r="B18" s="27" t="s">
        <v>39</v>
      </c>
      <c r="C18" s="68" t="e">
        <f>SUM(C12:C17)</f>
        <v>#DIV/0!</v>
      </c>
      <c r="D18" s="68" t="e">
        <f>SUM(D12:D17)</f>
        <v>#DIV/0!</v>
      </c>
      <c r="E18" s="68" t="e">
        <f>#REF!</f>
        <v>#REF!</v>
      </c>
    </row>
    <row r="19" spans="2:8" ht="15">
      <c r="B19" s="20" t="s">
        <v>40</v>
      </c>
      <c r="C19" s="72"/>
      <c r="D19" s="73" t="e">
        <f>C21</f>
        <v>#DIV/0!</v>
      </c>
      <c r="E19" s="68" t="e">
        <f>D21</f>
        <v>#DIV/0!</v>
      </c>
    </row>
    <row r="20" spans="2:8" ht="15">
      <c r="B20" s="7" t="s">
        <v>41</v>
      </c>
      <c r="C20" s="45" t="e">
        <f>C18-C11</f>
        <v>#DIV/0!</v>
      </c>
      <c r="D20" s="45" t="e">
        <f>D18-D11</f>
        <v>#DIV/0!</v>
      </c>
      <c r="E20" s="45" t="e">
        <f>E18-E11</f>
        <v>#REF!</v>
      </c>
    </row>
    <row r="21" spans="2:8" ht="15">
      <c r="B21" s="20" t="s">
        <v>42</v>
      </c>
      <c r="C21" s="68" t="e">
        <f>C19+C20</f>
        <v>#DIV/0!</v>
      </c>
      <c r="D21" s="68" t="e">
        <f>D19+D20</f>
        <v>#DIV/0!</v>
      </c>
      <c r="E21" s="68" t="e">
        <f>E19+E20</f>
        <v>#DIV/0!</v>
      </c>
    </row>
    <row r="22" spans="2:8" ht="15">
      <c r="C22" s="2"/>
      <c r="D22" s="2"/>
      <c r="E22" s="2"/>
      <c r="G22" s="56"/>
      <c r="H22" s="57"/>
    </row>
    <row r="23" spans="2:8" ht="15.75">
      <c r="B23" s="64" t="s">
        <v>43</v>
      </c>
      <c r="C23" s="28"/>
      <c r="D23" s="28"/>
      <c r="E23" s="28"/>
      <c r="G23" s="56"/>
      <c r="H23" s="57"/>
    </row>
    <row r="24" spans="2:8">
      <c r="G24" s="56"/>
      <c r="H24" s="57"/>
    </row>
    <row r="26" spans="2:8" ht="15">
      <c r="B26" s="14" t="s">
        <v>44</v>
      </c>
      <c r="C26" s="93"/>
      <c r="D26" s="93"/>
      <c r="E26" s="93"/>
    </row>
    <row r="27" spans="2:8" ht="15">
      <c r="B27" s="14" t="s">
        <v>45</v>
      </c>
      <c r="C27" s="93"/>
      <c r="D27" s="93"/>
      <c r="E27" s="93"/>
    </row>
    <row r="28" spans="2:8" ht="15">
      <c r="B28" s="14" t="s">
        <v>46</v>
      </c>
      <c r="C28" s="93"/>
      <c r="D28" s="93"/>
      <c r="E28" s="93"/>
    </row>
    <row r="29" spans="2:8" ht="15">
      <c r="B29" s="14" t="s">
        <v>47</v>
      </c>
      <c r="C29" s="93"/>
      <c r="D29" s="93"/>
      <c r="E29" s="93"/>
    </row>
    <row r="30" spans="2:8" ht="15">
      <c r="B30" s="29" t="s">
        <v>43</v>
      </c>
      <c r="C30" s="52">
        <f>C26+C27-C28-C29</f>
        <v>0</v>
      </c>
      <c r="D30" s="52">
        <f>D26+D27-D28-D29</f>
        <v>0</v>
      </c>
      <c r="E30" s="52">
        <f>E26+E27-E28-E29</f>
        <v>0</v>
      </c>
    </row>
    <row r="31" spans="2:8" ht="15">
      <c r="B31" s="29" t="s">
        <v>48</v>
      </c>
      <c r="C31" s="53"/>
      <c r="D31" s="52">
        <f>D30-C30</f>
        <v>0</v>
      </c>
      <c r="E31" s="52">
        <f>E30-D30</f>
        <v>0</v>
      </c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5" orientation="portrait" horizontalDpi="4294967295" verticalDpi="4294967293" r:id="rId1"/>
  <headerFooter alignWithMargins="0">
    <oddHeader>&amp;F</oddHeader>
    <oddFooter xml:space="preserve">&amp;L&amp;A&amp;REcole de Savignac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Montage financier</vt:lpstr>
      <vt:lpstr>Résultats prévisionnels</vt:lpstr>
      <vt:lpstr>Détail des prévisions</vt:lpstr>
      <vt:lpstr>Plan de financement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</dc:creator>
  <cp:lastModifiedBy>Jean-Claude</cp:lastModifiedBy>
  <cp:lastPrinted>2003-09-25T17:51:45Z</cp:lastPrinted>
  <dcterms:created xsi:type="dcterms:W3CDTF">1999-09-02T12:46:53Z</dcterms:created>
  <dcterms:modified xsi:type="dcterms:W3CDTF">2015-03-03T03:10:54Z</dcterms:modified>
</cp:coreProperties>
</file>